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M:\DIT\BZM\wszyscy\115_ZMM\KBR 2024\_DANE KOŃCOWE\Etap 3_raport II i końcowe dane\"/>
    </mc:Choice>
  </mc:AlternateContent>
  <xr:revisionPtr revIDLastSave="0" documentId="13_ncr:1_{07D5101C-83A6-45AF-8CB8-DB63AF573BD1}" xr6:coauthVersionLast="36" xr6:coauthVersionMax="47" xr10:uidLastSave="{00000000-0000-0000-0000-000000000000}"/>
  <bookViews>
    <workbookView xWindow="0" yWindow="0" windowWidth="28800" windowHeight="11805" xr2:uid="{00000000-000D-0000-FFFF-FFFF00000000}"/>
  </bookViews>
  <sheets>
    <sheet name="Strona tytułowa" sheetId="4" r:id="rId1"/>
    <sheet name="Spis treści" sheetId="5" r:id="rId2"/>
    <sheet name="Charakterystyka taboru MPK" sheetId="1" r:id="rId3"/>
    <sheet name="Charakterystyka taboru DLA" sheetId="2" r:id="rId4"/>
    <sheet name="Pozostali przewoźnicy" sheetId="3" r:id="rId5"/>
  </sheets>
  <definedNames>
    <definedName name="_xlnm._FilterDatabase" localSheetId="3" hidden="1">'Charakterystyka taboru DLA'!$A$6:$Q$54</definedName>
    <definedName name="_xlnm.Print_Area" localSheetId="0">'Strona tytułowa'!$A$1:$J$44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54" i="2" l="1"/>
  <c r="P54" i="2"/>
  <c r="O54" i="2"/>
  <c r="N54" i="2"/>
  <c r="M54" i="2"/>
  <c r="L54" i="2"/>
  <c r="K54" i="2"/>
  <c r="Q53" i="2"/>
  <c r="P53" i="2"/>
  <c r="O53" i="2"/>
  <c r="N53" i="2"/>
  <c r="M53" i="2"/>
  <c r="L53" i="2"/>
  <c r="K53" i="2"/>
  <c r="Q52" i="2"/>
  <c r="P52" i="2"/>
  <c r="O52" i="2"/>
  <c r="N52" i="2"/>
  <c r="M52" i="2"/>
  <c r="L52" i="2"/>
  <c r="K52" i="2"/>
  <c r="Q51" i="2"/>
  <c r="P51" i="2"/>
  <c r="O51" i="2"/>
  <c r="N51" i="2"/>
  <c r="M51" i="2"/>
  <c r="L51" i="2"/>
  <c r="K51" i="2"/>
  <c r="Q50" i="2"/>
  <c r="P50" i="2"/>
  <c r="O50" i="2"/>
  <c r="N50" i="2"/>
  <c r="M50" i="2"/>
  <c r="L50" i="2"/>
  <c r="K50" i="2"/>
  <c r="Q49" i="2"/>
  <c r="P49" i="2"/>
  <c r="O49" i="2"/>
  <c r="N49" i="2"/>
  <c r="M49" i="2"/>
  <c r="L49" i="2"/>
  <c r="K49" i="2"/>
  <c r="Q48" i="2"/>
  <c r="P48" i="2"/>
  <c r="O48" i="2"/>
  <c r="N48" i="2"/>
  <c r="M48" i="2"/>
  <c r="L48" i="2"/>
  <c r="K48" i="2"/>
  <c r="Q47" i="2"/>
  <c r="P47" i="2"/>
  <c r="O47" i="2"/>
  <c r="N47" i="2"/>
  <c r="M47" i="2"/>
  <c r="L47" i="2"/>
  <c r="K47" i="2"/>
  <c r="Q46" i="2"/>
  <c r="P46" i="2"/>
  <c r="O46" i="2"/>
  <c r="N46" i="2"/>
  <c r="M46" i="2"/>
  <c r="L46" i="2"/>
  <c r="K46" i="2"/>
  <c r="Q45" i="2"/>
  <c r="P45" i="2"/>
  <c r="O45" i="2"/>
  <c r="N45" i="2"/>
  <c r="M45" i="2"/>
  <c r="L45" i="2"/>
  <c r="K45" i="2"/>
  <c r="Q44" i="2"/>
  <c r="P44" i="2"/>
  <c r="O44" i="2"/>
  <c r="N44" i="2"/>
  <c r="M44" i="2"/>
  <c r="L44" i="2"/>
  <c r="K44" i="2"/>
  <c r="Q43" i="2"/>
  <c r="P43" i="2"/>
  <c r="O43" i="2"/>
  <c r="N43" i="2"/>
  <c r="M43" i="2"/>
  <c r="L43" i="2"/>
  <c r="K43" i="2"/>
  <c r="Q42" i="2"/>
  <c r="P42" i="2"/>
  <c r="O42" i="2"/>
  <c r="N42" i="2"/>
  <c r="M42" i="2"/>
  <c r="L42" i="2"/>
  <c r="K42" i="2"/>
  <c r="Q41" i="2"/>
  <c r="P41" i="2"/>
  <c r="O41" i="2"/>
  <c r="N41" i="2"/>
  <c r="M41" i="2"/>
  <c r="L41" i="2"/>
  <c r="K41" i="2"/>
  <c r="Q40" i="2"/>
  <c r="P40" i="2"/>
  <c r="O40" i="2"/>
  <c r="N40" i="2"/>
  <c r="M40" i="2"/>
  <c r="L40" i="2"/>
  <c r="K40" i="2"/>
  <c r="Q39" i="2"/>
  <c r="P39" i="2"/>
  <c r="O39" i="2"/>
  <c r="N39" i="2"/>
  <c r="M39" i="2"/>
  <c r="L39" i="2"/>
  <c r="K39" i="2"/>
  <c r="Q38" i="2"/>
  <c r="P38" i="2"/>
  <c r="O38" i="2"/>
  <c r="N38" i="2"/>
  <c r="M38" i="2"/>
  <c r="L38" i="2"/>
  <c r="K38" i="2"/>
  <c r="Q37" i="2"/>
  <c r="P37" i="2"/>
  <c r="O37" i="2"/>
  <c r="N37" i="2"/>
  <c r="M37" i="2"/>
  <c r="L37" i="2"/>
  <c r="K37" i="2"/>
  <c r="Q36" i="2"/>
  <c r="P36" i="2"/>
  <c r="O36" i="2"/>
  <c r="N36" i="2"/>
  <c r="M36" i="2"/>
  <c r="L36" i="2"/>
  <c r="K36" i="2"/>
  <c r="G36" i="2"/>
  <c r="Q35" i="2"/>
  <c r="P35" i="2"/>
  <c r="O35" i="2"/>
  <c r="N35" i="2"/>
  <c r="M35" i="2"/>
  <c r="L35" i="2"/>
  <c r="K35" i="2"/>
  <c r="Q34" i="2"/>
  <c r="P34" i="2"/>
  <c r="O34" i="2"/>
  <c r="N34" i="2"/>
  <c r="M34" i="2"/>
  <c r="L34" i="2"/>
  <c r="K34" i="2"/>
  <c r="Q33" i="2"/>
  <c r="P33" i="2"/>
  <c r="O33" i="2"/>
  <c r="N33" i="2"/>
  <c r="M33" i="2"/>
  <c r="L33" i="2"/>
  <c r="K33" i="2"/>
  <c r="Q32" i="2"/>
  <c r="P32" i="2"/>
  <c r="O32" i="2"/>
  <c r="N32" i="2"/>
  <c r="M32" i="2"/>
  <c r="L32" i="2"/>
  <c r="K32" i="2"/>
  <c r="Q31" i="2"/>
  <c r="P31" i="2"/>
  <c r="O31" i="2"/>
  <c r="N31" i="2"/>
  <c r="M31" i="2"/>
  <c r="L31" i="2"/>
  <c r="K31" i="2"/>
  <c r="Q30" i="2"/>
  <c r="P30" i="2"/>
  <c r="O30" i="2"/>
  <c r="N30" i="2"/>
  <c r="M30" i="2"/>
  <c r="L30" i="2"/>
  <c r="K30" i="2"/>
  <c r="Q29" i="2"/>
  <c r="P29" i="2"/>
  <c r="O29" i="2"/>
  <c r="N29" i="2"/>
  <c r="M29" i="2"/>
  <c r="L29" i="2"/>
  <c r="K29" i="2"/>
  <c r="Q28" i="2"/>
  <c r="P28" i="2"/>
  <c r="O28" i="2"/>
  <c r="N28" i="2"/>
  <c r="M28" i="2"/>
  <c r="L28" i="2"/>
  <c r="K28" i="2"/>
  <c r="Q27" i="2"/>
  <c r="P27" i="2"/>
  <c r="O27" i="2"/>
  <c r="N27" i="2"/>
  <c r="M27" i="2"/>
  <c r="L27" i="2"/>
  <c r="K27" i="2"/>
  <c r="Q26" i="2"/>
  <c r="P26" i="2"/>
  <c r="O26" i="2"/>
  <c r="N26" i="2"/>
  <c r="M26" i="2"/>
  <c r="L26" i="2"/>
  <c r="K26" i="2"/>
  <c r="Q25" i="2"/>
  <c r="P25" i="2"/>
  <c r="O25" i="2"/>
  <c r="N25" i="2"/>
  <c r="M25" i="2"/>
  <c r="L25" i="2"/>
  <c r="K25" i="2"/>
  <c r="Q24" i="2"/>
  <c r="P24" i="2"/>
  <c r="O24" i="2"/>
  <c r="N24" i="2"/>
  <c r="M24" i="2"/>
  <c r="L24" i="2"/>
  <c r="K24" i="2"/>
  <c r="Q23" i="2"/>
  <c r="P23" i="2"/>
  <c r="O23" i="2"/>
  <c r="N23" i="2"/>
  <c r="M23" i="2"/>
  <c r="L23" i="2"/>
  <c r="K23" i="2"/>
  <c r="Q22" i="2"/>
  <c r="P22" i="2"/>
  <c r="O22" i="2"/>
  <c r="N22" i="2"/>
  <c r="M22" i="2"/>
  <c r="L22" i="2"/>
  <c r="K22" i="2"/>
  <c r="G22" i="2"/>
  <c r="Q21" i="2"/>
  <c r="P21" i="2"/>
  <c r="O21" i="2"/>
  <c r="N21" i="2"/>
  <c r="M21" i="2"/>
  <c r="L21" i="2"/>
  <c r="K21" i="2"/>
  <c r="G21" i="2"/>
  <c r="Q20" i="2"/>
  <c r="P20" i="2"/>
  <c r="O20" i="2"/>
  <c r="N20" i="2"/>
  <c r="M20" i="2"/>
  <c r="L20" i="2"/>
  <c r="K20" i="2"/>
  <c r="G20" i="2"/>
  <c r="Q19" i="2"/>
  <c r="P19" i="2"/>
  <c r="O19" i="2"/>
  <c r="N19" i="2"/>
  <c r="M19" i="2"/>
  <c r="L19" i="2"/>
  <c r="K19" i="2"/>
  <c r="G19" i="2"/>
  <c r="Q18" i="2"/>
  <c r="P18" i="2"/>
  <c r="O18" i="2"/>
  <c r="N18" i="2"/>
  <c r="M18" i="2"/>
  <c r="L18" i="2"/>
  <c r="K18" i="2"/>
  <c r="G18" i="2"/>
  <c r="Q17" i="2"/>
  <c r="P17" i="2"/>
  <c r="O17" i="2"/>
  <c r="N17" i="2"/>
  <c r="M17" i="2"/>
  <c r="L17" i="2"/>
  <c r="K17" i="2"/>
  <c r="G17" i="2"/>
  <c r="Q16" i="2"/>
  <c r="P16" i="2"/>
  <c r="O16" i="2"/>
  <c r="N16" i="2"/>
  <c r="M16" i="2"/>
  <c r="L16" i="2"/>
  <c r="K16" i="2"/>
  <c r="Q15" i="2"/>
  <c r="P15" i="2"/>
  <c r="O15" i="2"/>
  <c r="N15" i="2"/>
  <c r="M15" i="2"/>
  <c r="L15" i="2"/>
  <c r="K15" i="2"/>
  <c r="Q14" i="2"/>
  <c r="P14" i="2"/>
  <c r="O14" i="2"/>
  <c r="N14" i="2"/>
  <c r="M14" i="2"/>
  <c r="L14" i="2"/>
  <c r="K14" i="2"/>
  <c r="Q13" i="2"/>
  <c r="P13" i="2"/>
  <c r="O13" i="2"/>
  <c r="N13" i="2"/>
  <c r="M13" i="2"/>
  <c r="L13" i="2"/>
  <c r="K13" i="2"/>
  <c r="Q12" i="2"/>
  <c r="P12" i="2"/>
  <c r="O12" i="2"/>
  <c r="N12" i="2"/>
  <c r="M12" i="2"/>
  <c r="L12" i="2"/>
  <c r="K12" i="2"/>
  <c r="Q11" i="2"/>
  <c r="P11" i="2"/>
  <c r="O11" i="2"/>
  <c r="N11" i="2"/>
  <c r="M11" i="2"/>
  <c r="L11" i="2"/>
  <c r="K11" i="2"/>
  <c r="Q10" i="2"/>
  <c r="P10" i="2"/>
  <c r="O10" i="2"/>
  <c r="N10" i="2"/>
  <c r="M10" i="2"/>
  <c r="L10" i="2"/>
  <c r="K10" i="2"/>
  <c r="Q9" i="2"/>
  <c r="P9" i="2"/>
  <c r="O9" i="2"/>
  <c r="N9" i="2"/>
  <c r="M9" i="2"/>
  <c r="L9" i="2"/>
  <c r="K9" i="2"/>
  <c r="Q8" i="2"/>
  <c r="P8" i="2"/>
  <c r="O8" i="2"/>
  <c r="N8" i="2"/>
  <c r="M8" i="2"/>
  <c r="L8" i="2"/>
  <c r="K8" i="2"/>
  <c r="Q7" i="2"/>
  <c r="P7" i="2"/>
  <c r="O7" i="2"/>
  <c r="N7" i="2"/>
  <c r="M7" i="2"/>
  <c r="L7" i="2"/>
  <c r="K7" i="2"/>
  <c r="Q7" i="1" l="1"/>
  <c r="Q8" i="1" l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7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16" i="1"/>
  <c r="L17" i="1"/>
  <c r="L18" i="1"/>
  <c r="L13" i="1"/>
  <c r="L14" i="1"/>
  <c r="L15" i="1"/>
  <c r="L10" i="1"/>
  <c r="L11" i="1"/>
  <c r="L12" i="1"/>
  <c r="L8" i="1"/>
  <c r="L9" i="1"/>
  <c r="L7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19" i="1"/>
  <c r="K18" i="1"/>
  <c r="K16" i="1"/>
  <c r="K17" i="1"/>
  <c r="K15" i="1"/>
  <c r="K14" i="1"/>
  <c r="K13" i="1"/>
  <c r="K10" i="1"/>
  <c r="K11" i="1"/>
  <c r="K12" i="1"/>
  <c r="K8" i="1"/>
  <c r="K9" i="1"/>
  <c r="K7" i="1"/>
</calcChain>
</file>

<file path=xl/sharedStrings.xml><?xml version="1.0" encoding="utf-8"?>
<sst xmlns="http://schemas.openxmlformats.org/spreadsheetml/2006/main" count="393" uniqueCount="127">
  <si>
    <t>Trakcja</t>
  </si>
  <si>
    <t>Producent</t>
  </si>
  <si>
    <t>Typ</t>
  </si>
  <si>
    <t>Numery taborowe</t>
  </si>
  <si>
    <t>Liczba miejsc (bez kierowcy, łącznie w dwóch wagonach - jeśli dotyczy)</t>
  </si>
  <si>
    <t>Przewoźnik</t>
  </si>
  <si>
    <t>Klasa</t>
  </si>
  <si>
    <t>siedzących</t>
  </si>
  <si>
    <t>stojących</t>
  </si>
  <si>
    <t>ogółem</t>
  </si>
  <si>
    <t>tramwaj</t>
  </si>
  <si>
    <t>Konstal</t>
  </si>
  <si>
    <t>105NWr</t>
  </si>
  <si>
    <t>22xx, 23xx, 24xx, 25xx</t>
  </si>
  <si>
    <t>MPK Wrocław</t>
  </si>
  <si>
    <t>dwuwagonowy</t>
  </si>
  <si>
    <t>Protram</t>
  </si>
  <si>
    <t>204WrAs</t>
  </si>
  <si>
    <t>26xx</t>
  </si>
  <si>
    <t>Modertrans</t>
  </si>
  <si>
    <t>Moderus Beta MF17AC</t>
  </si>
  <si>
    <t>27xx</t>
  </si>
  <si>
    <t>wieloczłonowy</t>
  </si>
  <si>
    <t>Moderus Beta MF19AC</t>
  </si>
  <si>
    <t>28xx</t>
  </si>
  <si>
    <t>Moderus Beta MF24AC</t>
  </si>
  <si>
    <t>29xx</t>
  </si>
  <si>
    <t>Skoda</t>
  </si>
  <si>
    <t>16T</t>
  </si>
  <si>
    <t>30xx</t>
  </si>
  <si>
    <t>19T</t>
  </si>
  <si>
    <t>31xx</t>
  </si>
  <si>
    <t>wieloczłonowy, dwukierunkowy</t>
  </si>
  <si>
    <t>Pesa</t>
  </si>
  <si>
    <t>2010NW</t>
  </si>
  <si>
    <t>32xx</t>
  </si>
  <si>
    <t>Moderus Gamma LF07AC</t>
  </si>
  <si>
    <t>33xx</t>
  </si>
  <si>
    <t>146N</t>
  </si>
  <si>
    <t>34xx</t>
  </si>
  <si>
    <t>autobus</t>
  </si>
  <si>
    <t>Mercedes-Benz</t>
  </si>
  <si>
    <t>O 530 K Citaro</t>
  </si>
  <si>
    <t>solo</t>
  </si>
  <si>
    <t>MAN</t>
  </si>
  <si>
    <t>NL293 Lion's City</t>
  </si>
  <si>
    <t>44xx</t>
  </si>
  <si>
    <t>Michalczewski</t>
  </si>
  <si>
    <t>Solaris</t>
  </si>
  <si>
    <t>Urbino 8,6</t>
  </si>
  <si>
    <t>45xx</t>
  </si>
  <si>
    <t>midi</t>
  </si>
  <si>
    <t>NG323 Lion's City G</t>
  </si>
  <si>
    <t>46xx</t>
  </si>
  <si>
    <t>przegubowy</t>
  </si>
  <si>
    <t>Isuzu</t>
  </si>
  <si>
    <t>Citiport 12</t>
  </si>
  <si>
    <t>47xx</t>
  </si>
  <si>
    <t>Mobilis</t>
  </si>
  <si>
    <t>Conecto G</t>
  </si>
  <si>
    <t>48xx</t>
  </si>
  <si>
    <t>Urbino 12</t>
  </si>
  <si>
    <t>54xx</t>
  </si>
  <si>
    <t>Urbino 18</t>
  </si>
  <si>
    <t>56xx</t>
  </si>
  <si>
    <t>eCitaro G</t>
  </si>
  <si>
    <t>60xx</t>
  </si>
  <si>
    <t>VOLVO</t>
  </si>
  <si>
    <t>7000/7700</t>
  </si>
  <si>
    <t>70xx (poza 7037)</t>
  </si>
  <si>
    <t>O 530 Citaro</t>
  </si>
  <si>
    <t>73xx</t>
  </si>
  <si>
    <t>628 02 Citaro</t>
  </si>
  <si>
    <t>74xx</t>
  </si>
  <si>
    <t>7000A/7700A</t>
  </si>
  <si>
    <t>80xx, 81xx</t>
  </si>
  <si>
    <t>O 530 G Citaro</t>
  </si>
  <si>
    <t>83xx (poza 8342)</t>
  </si>
  <si>
    <t>O 530 G Citaro 2</t>
  </si>
  <si>
    <t>628 03 Citaro G</t>
  </si>
  <si>
    <t>84xx, 85xx</t>
  </si>
  <si>
    <t>1A</t>
  </si>
  <si>
    <t>Skala napełnienia pojazdu</t>
  </si>
  <si>
    <t>10% siedzących</t>
  </si>
  <si>
    <t xml:space="preserve">50% siedzących </t>
  </si>
  <si>
    <t>90% siedzących + 10% stojących</t>
  </si>
  <si>
    <t>100% siedzących + 50% stojących</t>
  </si>
  <si>
    <t>100% siedzących + 90% stojących</t>
  </si>
  <si>
    <t>25% siedzących</t>
  </si>
  <si>
    <t>100% siedzących + 105% stojących</t>
  </si>
  <si>
    <t>Mercedes-Benz A30 Conecto</t>
  </si>
  <si>
    <t>DLA</t>
  </si>
  <si>
    <t>Mercedes-Benz Conecto</t>
  </si>
  <si>
    <t>Solaris Urbino 12</t>
  </si>
  <si>
    <t>Solaris Urbino 10</t>
  </si>
  <si>
    <t>ISUZU Novociti Life</t>
  </si>
  <si>
    <t>MAN LION'S CITY</t>
  </si>
  <si>
    <t>ZAZ</t>
  </si>
  <si>
    <t>Kompleksowe Badania Ruchu we Wrocławiu i Otoczeniu 2024</t>
  </si>
  <si>
    <t>Wykonawca:</t>
  </si>
  <si>
    <t>VIA VISTULA Sp. z o.o.</t>
  </si>
  <si>
    <t>ul. Nowowiejska 35/5</t>
  </si>
  <si>
    <t>30-052 Kraków</t>
  </si>
  <si>
    <t>Zamawiający:</t>
  </si>
  <si>
    <t>Wrocławskie Inwestycje Sp. z o.o.</t>
  </si>
  <si>
    <t>ul. Ofiar Oświęcimskich 36</t>
  </si>
  <si>
    <t>50-059 Wrocław</t>
  </si>
  <si>
    <t>Koordynacja projektu i nadzór merytoryczny:</t>
  </si>
  <si>
    <t>GMINA WROCŁAW</t>
  </si>
  <si>
    <t>Departament Infrastruktury i Transportu</t>
  </si>
  <si>
    <t>Biuro Zrównoważonej Mobilności</t>
  </si>
  <si>
    <t>ul. Gabrieli Zapolskiej 4</t>
  </si>
  <si>
    <t>50-032 Wrocław</t>
  </si>
  <si>
    <t>09.2024 r.</t>
  </si>
  <si>
    <t>Napełnienie pojazdów Wrocław - matryca do przeliczania liczby pasażerów</t>
  </si>
  <si>
    <t>Załącznik 6.1</t>
  </si>
  <si>
    <t>Charakterystyka taboru Miejskiego Przedsiębiorstwa Komunikacyjnego Sp. z o.o. we Wrocławiu</t>
  </si>
  <si>
    <t>Charakterystyka taboru Dolnośląskich Linii Autobusowych Sp. z o.o.</t>
  </si>
  <si>
    <t>Charakterystyka taboru pozostałych operatorów/przewoźników</t>
  </si>
  <si>
    <t>Charakterystyka taboru wraz z przelicznikami stopni zapełnienia</t>
  </si>
  <si>
    <t>bus/minibus</t>
  </si>
  <si>
    <t>Zadanie jest finansowane ze środków własnych</t>
  </si>
  <si>
    <t>Gminy Wrocław i dofinansowane przez</t>
  </si>
  <si>
    <t>Stowarzyszenie Aglomeracja Wrocławska</t>
  </si>
  <si>
    <t>POWRÓT DO SPISU TREŚCI</t>
  </si>
  <si>
    <t>SPIS TREŚCI</t>
  </si>
  <si>
    <t>DANE: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</si>
</sst>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1"/>
    </font>
    <font>
      <sz val="10"/>
      <name val="Arial"/>
      <family val="2"/>
      <charset val="238"/>
    </font>
    <font>
      <b/>
      <sz val="10"/>
      <color rgb="FF0F4761"/>
      <name val="Aptos"/>
      <family val="2"/>
    </font>
    <font>
      <sz val="10"/>
      <name val="Arial"/>
      <family val="2"/>
    </font>
    <font>
      <sz val="10"/>
      <color rgb="FF0F4761"/>
      <name val="Aptos"/>
      <family val="2"/>
    </font>
    <font>
      <b/>
      <u/>
      <sz val="26"/>
      <color theme="1"/>
      <name val="Calibri"/>
      <family val="2"/>
      <scheme val="minor"/>
    </font>
    <font>
      <b/>
      <sz val="11"/>
      <color rgb="FF0F4761"/>
      <name val="Aptos"/>
      <family val="2"/>
    </font>
    <font>
      <sz val="11"/>
      <color rgb="FF0F4761"/>
      <name val="Aptos"/>
      <family val="2"/>
    </font>
    <font>
      <sz val="10"/>
      <color theme="3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9"/>
      <name val="Calibri"/>
      <family val="2"/>
      <charset val="238"/>
    </font>
    <font>
      <u/>
      <sz val="11"/>
      <color theme="0"/>
      <name val="Calibri"/>
      <family val="2"/>
      <charset val="238"/>
      <scheme val="minor"/>
    </font>
    <font>
      <sz val="14"/>
      <color rgb="FF004B88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0"/>
      <color theme="1"/>
      <name val="Calibri Light"/>
      <family val="2"/>
    </font>
    <font>
      <sz val="9"/>
      <color theme="1"/>
      <name val="Calibri"/>
      <family val="2"/>
      <charset val="238"/>
    </font>
    <font>
      <sz val="9"/>
      <name val="Calibri"/>
      <family val="2"/>
      <charset val="238"/>
    </font>
    <font>
      <b/>
      <sz val="9"/>
      <color theme="1"/>
      <name val="Calibri"/>
      <family val="2"/>
      <charset val="238"/>
    </font>
    <font>
      <sz val="22"/>
      <color rgb="FF004B88"/>
      <name val="Calibri"/>
      <family val="2"/>
      <charset val="238"/>
      <scheme val="minor"/>
    </font>
    <font>
      <b/>
      <sz val="14"/>
      <color rgb="FF004B88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4B88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3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4" fillId="0" borderId="0">
      <alignment vertical="center"/>
      <protection locked="0"/>
    </xf>
  </cellStyleXfs>
  <cellXfs count="7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1" fillId="0" borderId="4" xfId="0" applyFont="1" applyBorder="1" applyAlignment="1">
      <alignment horizontal="left" vertical="top" wrapText="1"/>
    </xf>
    <xf numFmtId="1" fontId="1" fillId="0" borderId="4" xfId="0" applyNumberFormat="1" applyFont="1" applyBorder="1" applyAlignment="1">
      <alignment horizontal="right" vertical="top"/>
    </xf>
    <xf numFmtId="0" fontId="0" fillId="0" borderId="4" xfId="0" applyBorder="1"/>
    <xf numFmtId="0" fontId="3" fillId="0" borderId="0" xfId="2"/>
    <xf numFmtId="0" fontId="4" fillId="0" borderId="0" xfId="2" applyFont="1" applyAlignment="1">
      <alignment vertical="center"/>
    </xf>
    <xf numFmtId="0" fontId="3" fillId="0" borderId="0" xfId="2" applyFill="1"/>
    <xf numFmtId="0" fontId="5" fillId="0" borderId="0" xfId="2" applyFont="1" applyFill="1"/>
    <xf numFmtId="0" fontId="4" fillId="0" borderId="0" xfId="2" applyFont="1" applyFill="1" applyAlignment="1">
      <alignment horizontal="left" vertical="center"/>
    </xf>
    <xf numFmtId="0" fontId="4" fillId="0" borderId="0" xfId="2" applyFont="1" applyAlignment="1">
      <alignment horizontal="left" vertical="center"/>
    </xf>
    <xf numFmtId="0" fontId="6" fillId="0" borderId="0" xfId="2" applyFont="1" applyAlignment="1">
      <alignment horizontal="left" vertical="center"/>
    </xf>
    <xf numFmtId="3" fontId="4" fillId="0" borderId="0" xfId="2" quotePrefix="1" applyNumberFormat="1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7" fillId="2" borderId="0" xfId="0" applyFont="1" applyFill="1"/>
    <xf numFmtId="0" fontId="8" fillId="2" borderId="0" xfId="0" applyFont="1" applyFill="1" applyAlignment="1">
      <alignment vertical="top" wrapText="1"/>
    </xf>
    <xf numFmtId="0" fontId="9" fillId="2" borderId="0" xfId="0" applyFont="1" applyFill="1" applyAlignment="1">
      <alignment vertical="top" wrapText="1"/>
    </xf>
    <xf numFmtId="0" fontId="0" fillId="2" borderId="0" xfId="0" applyFill="1"/>
    <xf numFmtId="0" fontId="10" fillId="0" borderId="0" xfId="2" applyFont="1"/>
    <xf numFmtId="4" fontId="12" fillId="3" borderId="4" xfId="0" applyNumberFormat="1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top" wrapText="1"/>
    </xf>
    <xf numFmtId="1" fontId="1" fillId="0" borderId="4" xfId="0" applyNumberFormat="1" applyFont="1" applyBorder="1" applyAlignment="1">
      <alignment horizontal="right" vertical="top" wrapText="1"/>
    </xf>
    <xf numFmtId="0" fontId="14" fillId="0" borderId="0" xfId="4">
      <alignment vertical="center"/>
      <protection locked="0"/>
    </xf>
    <xf numFmtId="0" fontId="15" fillId="2" borderId="0" xfId="3" applyFont="1" applyFill="1" applyBorder="1" applyAlignment="1">
      <alignment horizontal="left"/>
    </xf>
    <xf numFmtId="4" fontId="17" fillId="3" borderId="4" xfId="0" applyNumberFormat="1" applyFont="1" applyFill="1" applyBorder="1" applyAlignment="1">
      <alignment horizontal="center" vertical="center" wrapText="1"/>
    </xf>
    <xf numFmtId="4" fontId="19" fillId="3" borderId="4" xfId="0" applyNumberFormat="1" applyFont="1" applyFill="1" applyBorder="1" applyAlignment="1">
      <alignment horizontal="center" vertical="center" wrapText="1"/>
    </xf>
    <xf numFmtId="3" fontId="17" fillId="3" borderId="4" xfId="0" applyNumberFormat="1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left" vertical="top" wrapText="1"/>
    </xf>
    <xf numFmtId="0" fontId="17" fillId="0" borderId="4" xfId="1" applyFont="1" applyBorder="1" applyAlignment="1">
      <alignment horizontal="left" vertical="center"/>
    </xf>
    <xf numFmtId="0" fontId="17" fillId="0" borderId="4" xfId="1" applyFont="1" applyBorder="1" applyAlignment="1">
      <alignment horizontal="center"/>
    </xf>
    <xf numFmtId="1" fontId="17" fillId="0" borderId="4" xfId="0" applyNumberFormat="1" applyFont="1" applyBorder="1" applyAlignment="1">
      <alignment horizontal="right" vertical="top"/>
    </xf>
    <xf numFmtId="0" fontId="17" fillId="0" borderId="4" xfId="1" applyFont="1" applyBorder="1"/>
    <xf numFmtId="0" fontId="17" fillId="0" borderId="4" xfId="0" applyFont="1" applyBorder="1"/>
    <xf numFmtId="0" fontId="17" fillId="0" borderId="4" xfId="0" applyFont="1" applyBorder="1" applyAlignment="1">
      <alignment horizontal="center"/>
    </xf>
    <xf numFmtId="0" fontId="17" fillId="0" borderId="4" xfId="0" applyFont="1" applyBorder="1" applyAlignment="1">
      <alignment vertical="center"/>
    </xf>
    <xf numFmtId="0" fontId="17" fillId="0" borderId="4" xfId="0" applyFont="1" applyBorder="1" applyAlignment="1">
      <alignment horizontal="left" vertical="top"/>
    </xf>
    <xf numFmtId="0" fontId="17" fillId="0" borderId="4" xfId="0" applyFont="1" applyBorder="1" applyAlignment="1">
      <alignment vertical="top"/>
    </xf>
    <xf numFmtId="0" fontId="18" fillId="0" borderId="4" xfId="0" applyFont="1" applyBorder="1" applyAlignment="1">
      <alignment horizontal="center" vertical="center"/>
    </xf>
    <xf numFmtId="3" fontId="16" fillId="3" borderId="4" xfId="0" applyNumberFormat="1" applyFont="1" applyFill="1" applyBorder="1" applyAlignment="1">
      <alignment horizontal="center" vertical="center" wrapText="1"/>
    </xf>
    <xf numFmtId="4" fontId="16" fillId="3" borderId="4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4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 vertical="center" wrapText="1"/>
    </xf>
    <xf numFmtId="3" fontId="4" fillId="0" borderId="0" xfId="2" quotePrefix="1" applyNumberFormat="1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20" fillId="0" borderId="0" xfId="0" applyFont="1" applyAlignment="1" applyProtection="1">
      <alignment horizontal="left" vertical="center"/>
      <protection locked="0"/>
    </xf>
    <xf numFmtId="0" fontId="21" fillId="0" borderId="0" xfId="0" applyFont="1" applyAlignment="1" applyProtection="1">
      <alignment horizontal="left" vertical="center"/>
      <protection locked="0"/>
    </xf>
    <xf numFmtId="4" fontId="12" fillId="3" borderId="8" xfId="0" applyNumberFormat="1" applyFont="1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13" fillId="4" borderId="0" xfId="3" applyFont="1" applyFill="1" applyAlignment="1">
      <alignment horizontal="center"/>
    </xf>
    <xf numFmtId="4" fontId="12" fillId="3" borderId="5" xfId="0" applyNumberFormat="1" applyFont="1" applyFill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4" fontId="12" fillId="3" borderId="11" xfId="0" applyNumberFormat="1" applyFont="1" applyFill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4" fontId="19" fillId="3" borderId="11" xfId="0" applyNumberFormat="1" applyFont="1" applyFill="1" applyBorder="1" applyAlignment="1">
      <alignment horizontal="center" vertical="center" wrapText="1"/>
    </xf>
    <xf numFmtId="4" fontId="19" fillId="3" borderId="12" xfId="0" applyNumberFormat="1" applyFont="1" applyFill="1" applyBorder="1" applyAlignment="1">
      <alignment horizontal="center" vertical="center" wrapText="1"/>
    </xf>
    <xf numFmtId="4" fontId="19" fillId="3" borderId="13" xfId="0" applyNumberFormat="1" applyFont="1" applyFill="1" applyBorder="1" applyAlignment="1">
      <alignment horizontal="center" vertical="center" wrapText="1"/>
    </xf>
    <xf numFmtId="4" fontId="19" fillId="3" borderId="3" xfId="0" applyNumberFormat="1" applyFont="1" applyFill="1" applyBorder="1" applyAlignment="1">
      <alignment horizontal="center" vertical="center" wrapText="1"/>
    </xf>
    <xf numFmtId="4" fontId="19" fillId="3" borderId="1" xfId="0" applyNumberFormat="1" applyFont="1" applyFill="1" applyBorder="1" applyAlignment="1">
      <alignment horizontal="center" vertical="center" wrapText="1"/>
    </xf>
    <xf numFmtId="4" fontId="19" fillId="3" borderId="2" xfId="0" applyNumberFormat="1" applyFont="1" applyFill="1" applyBorder="1" applyAlignment="1">
      <alignment horizontal="center" vertical="center" wrapText="1"/>
    </xf>
    <xf numFmtId="4" fontId="17" fillId="3" borderId="4" xfId="0" applyNumberFormat="1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4" fontId="12" fillId="3" borderId="8" xfId="0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5">
    <cellStyle name="Hiperłącze" xfId="3" builtinId="8"/>
    <cellStyle name="Normalny" xfId="0" builtinId="0"/>
    <cellStyle name="Normalny 2" xfId="2" xr:uid="{1DA2A36B-0797-499B-8F68-06577958A44E}"/>
    <cellStyle name="Spis treści_poziom1" xfId="4" xr:uid="{F00094F1-F203-4AB4-A6BF-40B920B4D39B}"/>
    <cellStyle name="Обычный 2" xfId="1" xr:uid="{D159E032-7F98-430F-8C7E-F5B26373A3A7}"/>
  </cellStyles>
  <dxfs count="0"/>
  <tableStyles count="0" defaultTableStyle="TableStyleMedium2" defaultPivotStyle="PivotStyleLight16"/>
  <colors>
    <mruColors>
      <color rgb="FF4454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6</xdr:row>
      <xdr:rowOff>133350</xdr:rowOff>
    </xdr:from>
    <xdr:to>
      <xdr:col>8</xdr:col>
      <xdr:colOff>290195</xdr:colOff>
      <xdr:row>10</xdr:row>
      <xdr:rowOff>922020</xdr:rowOff>
    </xdr:to>
    <xdr:pic>
      <xdr:nvPicPr>
        <xdr:cNvPr id="2" name="Obraz 1" descr="Obraz zawierający tekst, Czcionka, zrzut ekranu, logo&#10;&#10;Opis wygenerowany automatycznie">
          <a:extLst>
            <a:ext uri="{FF2B5EF4-FFF2-40B4-BE49-F238E27FC236}">
              <a16:creationId xmlns:a16="http://schemas.microsoft.com/office/drawing/2014/main" id="{B191F535-E158-48D5-95C9-006B91EB71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8175" y="1104900"/>
          <a:ext cx="4528820" cy="1436370"/>
        </a:xfrm>
        <a:prstGeom prst="rect">
          <a:avLst/>
        </a:prstGeom>
      </xdr:spPr>
    </xdr:pic>
    <xdr:clientData/>
  </xdr:twoCellAnchor>
  <xdr:twoCellAnchor>
    <xdr:from>
      <xdr:col>7</xdr:col>
      <xdr:colOff>113369</xdr:colOff>
      <xdr:row>34</xdr:row>
      <xdr:rowOff>31199</xdr:rowOff>
    </xdr:from>
    <xdr:to>
      <xdr:col>8</xdr:col>
      <xdr:colOff>149916</xdr:colOff>
      <xdr:row>38</xdr:row>
      <xdr:rowOff>105190</xdr:rowOff>
    </xdr:to>
    <xdr:pic>
      <xdr:nvPicPr>
        <xdr:cNvPr id="3" name="Obraz 2" descr="Ilustracja">
          <a:extLst>
            <a:ext uri="{FF2B5EF4-FFF2-40B4-BE49-F238E27FC236}">
              <a16:creationId xmlns:a16="http://schemas.microsoft.com/office/drawing/2014/main" id="{B70570F3-5D70-498C-9B33-0792EED464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0569" y="7070174"/>
          <a:ext cx="646147" cy="7597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556131</xdr:colOff>
      <xdr:row>27</xdr:row>
      <xdr:rowOff>135893</xdr:rowOff>
    </xdr:from>
    <xdr:to>
      <xdr:col>8</xdr:col>
      <xdr:colOff>276432</xdr:colOff>
      <xdr:row>31</xdr:row>
      <xdr:rowOff>169794</xdr:rowOff>
    </xdr:to>
    <xdr:pic>
      <xdr:nvPicPr>
        <xdr:cNvPr id="4" name="Obraz 4" descr="Strona główna - Wrocławskie Inwestycje Sp. z o.o.">
          <a:extLst>
            <a:ext uri="{FF2B5EF4-FFF2-40B4-BE49-F238E27FC236}">
              <a16:creationId xmlns:a16="http://schemas.microsoft.com/office/drawing/2014/main" id="{CFEEC0AD-7CEA-4F8E-9555-55F077F22D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3731" y="5974718"/>
          <a:ext cx="939501" cy="7197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563217</xdr:colOff>
      <xdr:row>22</xdr:row>
      <xdr:rowOff>150688</xdr:rowOff>
    </xdr:from>
    <xdr:to>
      <xdr:col>8</xdr:col>
      <xdr:colOff>347662</xdr:colOff>
      <xdr:row>26</xdr:row>
      <xdr:rowOff>168553</xdr:rowOff>
    </xdr:to>
    <xdr:pic>
      <xdr:nvPicPr>
        <xdr:cNvPr id="5" name="Picture 9" descr="Obraz zawierający logo&#10;&#10;Opis wygenerowany automatycznie">
          <a:extLst>
            <a:ext uri="{FF2B5EF4-FFF2-40B4-BE49-F238E27FC236}">
              <a16:creationId xmlns:a16="http://schemas.microsoft.com/office/drawing/2014/main" id="{73D2DB75-5223-43B5-A6D9-95A2AC7331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0817" y="5132263"/>
          <a:ext cx="1003645" cy="7036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47625</xdr:colOff>
      <xdr:row>40</xdr:row>
      <xdr:rowOff>38100</xdr:rowOff>
    </xdr:from>
    <xdr:to>
      <xdr:col>9</xdr:col>
      <xdr:colOff>0</xdr:colOff>
      <xdr:row>44</xdr:row>
      <xdr:rowOff>28575</xdr:rowOff>
    </xdr:to>
    <xdr:pic>
      <xdr:nvPicPr>
        <xdr:cNvPr id="6" name="Obraz 1" descr="Obraz zawierający zrzut ekranu, Czcionka, Grafika, projekt graficzny&#10;&#10;Opis wygenerowany automatycznie">
          <a:extLst>
            <a:ext uri="{FF2B5EF4-FFF2-40B4-BE49-F238E27FC236}">
              <a16:creationId xmlns:a16="http://schemas.microsoft.com/office/drawing/2014/main" id="{6FA629D0-A2A0-4FC7-BC51-D2D191703B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05225" y="7886700"/>
          <a:ext cx="1781175" cy="638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1D296-D824-4B3B-8952-72D9C8F61A1F}">
  <dimension ref="A11:J47"/>
  <sheetViews>
    <sheetView showGridLines="0" showRowColHeaders="0" tabSelected="1" topLeftCell="A7" zoomScaleNormal="100" zoomScaleSheetLayoutView="115" workbookViewId="0">
      <selection activeCell="E54" sqref="E54"/>
    </sheetView>
  </sheetViews>
  <sheetFormatPr defaultRowHeight="12.75"/>
  <cols>
    <col min="1" max="16384" width="9.140625" style="7"/>
  </cols>
  <sheetData>
    <row r="11" spans="1:10" ht="78.75" customHeight="1">
      <c r="C11" s="8"/>
      <c r="D11" s="8"/>
      <c r="E11" s="8"/>
      <c r="F11" s="8"/>
      <c r="G11" s="8"/>
    </row>
    <row r="12" spans="1:10" ht="12.75" customHeight="1">
      <c r="B12" s="8"/>
      <c r="C12" s="8"/>
      <c r="D12" s="8"/>
      <c r="E12" s="8"/>
      <c r="F12" s="8"/>
      <c r="G12" s="8"/>
    </row>
    <row r="14" spans="1:10" ht="54" customHeight="1">
      <c r="A14" s="43" t="s">
        <v>98</v>
      </c>
      <c r="B14" s="43"/>
      <c r="C14" s="43"/>
      <c r="D14" s="43"/>
      <c r="E14" s="43"/>
      <c r="F14" s="43"/>
      <c r="G14" s="43"/>
      <c r="H14" s="43"/>
      <c r="I14" s="43"/>
      <c r="J14" s="43"/>
    </row>
    <row r="15" spans="1:10">
      <c r="A15" s="9"/>
      <c r="B15" s="9"/>
      <c r="C15" s="9"/>
      <c r="D15" s="9"/>
      <c r="E15" s="10"/>
      <c r="F15" s="9"/>
      <c r="G15" s="9"/>
      <c r="H15" s="9"/>
      <c r="I15" s="9"/>
      <c r="J15" s="9"/>
    </row>
    <row r="16" spans="1:10" ht="13.5" customHeight="1">
      <c r="A16" s="44" t="s">
        <v>114</v>
      </c>
      <c r="B16" s="44"/>
      <c r="C16" s="44"/>
      <c r="D16" s="44"/>
      <c r="E16" s="44"/>
      <c r="F16" s="44"/>
      <c r="G16" s="44"/>
      <c r="H16" s="44"/>
      <c r="I16" s="44"/>
      <c r="J16" s="44"/>
    </row>
    <row r="17" spans="1:10">
      <c r="A17" s="44"/>
      <c r="B17" s="44"/>
      <c r="C17" s="44"/>
      <c r="D17" s="44"/>
      <c r="E17" s="44"/>
      <c r="F17" s="44"/>
      <c r="G17" s="44"/>
      <c r="H17" s="44"/>
      <c r="I17" s="44"/>
      <c r="J17" s="44"/>
    </row>
    <row r="18" spans="1:10">
      <c r="A18" s="9"/>
      <c r="B18" s="9"/>
      <c r="C18" s="11"/>
      <c r="D18" s="9"/>
      <c r="E18" s="9"/>
      <c r="F18" s="9"/>
      <c r="G18" s="9"/>
      <c r="H18" s="9"/>
      <c r="I18" s="9"/>
      <c r="J18" s="9"/>
    </row>
    <row r="19" spans="1:10">
      <c r="A19" s="9"/>
      <c r="B19" s="44" t="s">
        <v>115</v>
      </c>
      <c r="C19" s="44"/>
      <c r="D19" s="44"/>
      <c r="E19" s="44"/>
      <c r="F19" s="44"/>
      <c r="G19" s="44"/>
      <c r="H19" s="44"/>
      <c r="I19" s="44"/>
      <c r="J19" s="9"/>
    </row>
    <row r="20" spans="1:10">
      <c r="A20" s="9"/>
      <c r="B20" s="9"/>
      <c r="C20" s="11"/>
      <c r="D20" s="9"/>
      <c r="E20" s="9"/>
      <c r="F20" s="9"/>
      <c r="G20" s="9"/>
      <c r="H20" s="9"/>
      <c r="I20" s="9"/>
      <c r="J20" s="9"/>
    </row>
    <row r="21" spans="1:10">
      <c r="A21" s="9"/>
      <c r="B21" s="9"/>
      <c r="C21" s="11"/>
      <c r="D21" s="9"/>
      <c r="E21" s="9"/>
      <c r="F21" s="9"/>
      <c r="G21" s="9"/>
      <c r="H21" s="9"/>
      <c r="I21" s="9"/>
      <c r="J21" s="9"/>
    </row>
    <row r="22" spans="1:10">
      <c r="A22" s="9"/>
      <c r="B22" s="9"/>
      <c r="C22" s="11"/>
      <c r="D22" s="9"/>
      <c r="E22" s="9"/>
      <c r="F22" s="9"/>
      <c r="G22" s="9"/>
      <c r="H22" s="9"/>
      <c r="I22" s="9"/>
      <c r="J22" s="9"/>
    </row>
    <row r="23" spans="1:10">
      <c r="C23" s="12"/>
    </row>
    <row r="24" spans="1:10">
      <c r="B24" s="12" t="s">
        <v>99</v>
      </c>
      <c r="C24" s="12"/>
    </row>
    <row r="25" spans="1:10">
      <c r="B25" s="13" t="s">
        <v>100</v>
      </c>
      <c r="C25" s="12"/>
    </row>
    <row r="26" spans="1:10">
      <c r="B26" s="13" t="s">
        <v>101</v>
      </c>
      <c r="C26" s="12"/>
    </row>
    <row r="27" spans="1:10">
      <c r="B27" s="13" t="s">
        <v>102</v>
      </c>
      <c r="C27" s="12"/>
    </row>
    <row r="28" spans="1:10">
      <c r="B28" s="12"/>
      <c r="C28" s="12"/>
    </row>
    <row r="29" spans="1:10">
      <c r="B29" s="12" t="s">
        <v>103</v>
      </c>
      <c r="C29" s="12"/>
    </row>
    <row r="30" spans="1:10">
      <c r="B30" s="13" t="s">
        <v>104</v>
      </c>
      <c r="C30" s="12"/>
    </row>
    <row r="31" spans="1:10">
      <c r="B31" s="13" t="s">
        <v>105</v>
      </c>
      <c r="C31" s="12"/>
    </row>
    <row r="32" spans="1:10">
      <c r="B32" s="13" t="s">
        <v>106</v>
      </c>
      <c r="C32" s="12"/>
    </row>
    <row r="33" spans="1:10">
      <c r="B33" s="12"/>
      <c r="C33" s="12"/>
    </row>
    <row r="34" spans="1:10">
      <c r="B34" s="12" t="s">
        <v>107</v>
      </c>
    </row>
    <row r="35" spans="1:10">
      <c r="B35" s="13" t="s">
        <v>108</v>
      </c>
    </row>
    <row r="36" spans="1:10">
      <c r="B36" s="13" t="s">
        <v>109</v>
      </c>
    </row>
    <row r="37" spans="1:10">
      <c r="B37" s="13" t="s">
        <v>110</v>
      </c>
    </row>
    <row r="38" spans="1:10">
      <c r="B38" s="13" t="s">
        <v>111</v>
      </c>
    </row>
    <row r="39" spans="1:10">
      <c r="B39" s="13" t="s">
        <v>112</v>
      </c>
    </row>
    <row r="42" spans="1:10">
      <c r="B42" s="20" t="s">
        <v>121</v>
      </c>
    </row>
    <row r="43" spans="1:10">
      <c r="A43" s="14"/>
      <c r="B43" s="20" t="s">
        <v>122</v>
      </c>
      <c r="C43" s="15"/>
      <c r="D43" s="15"/>
      <c r="E43" s="15"/>
      <c r="F43" s="15"/>
      <c r="G43" s="15"/>
      <c r="H43" s="15"/>
      <c r="I43" s="15"/>
      <c r="J43" s="15"/>
    </row>
    <row r="44" spans="1:10">
      <c r="B44" s="20" t="s">
        <v>123</v>
      </c>
    </row>
    <row r="47" spans="1:10">
      <c r="A47" s="45" t="s">
        <v>113</v>
      </c>
      <c r="B47" s="46"/>
      <c r="C47" s="46"/>
      <c r="D47" s="46"/>
      <c r="E47" s="46"/>
      <c r="F47" s="46"/>
      <c r="G47" s="46"/>
      <c r="H47" s="46"/>
      <c r="I47" s="46"/>
      <c r="J47" s="46"/>
    </row>
  </sheetData>
  <mergeCells count="4">
    <mergeCell ref="A14:J14"/>
    <mergeCell ref="A16:J17"/>
    <mergeCell ref="B19:I19"/>
    <mergeCell ref="A47:J4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B2694-9D40-423C-A39F-C0EB216AB7BB}">
  <sheetPr>
    <tabColor rgb="FF44546A"/>
  </sheetPr>
  <dimension ref="A1:M26"/>
  <sheetViews>
    <sheetView showGridLines="0" workbookViewId="0">
      <selection activeCell="B5" sqref="B5"/>
    </sheetView>
  </sheetViews>
  <sheetFormatPr defaultRowHeight="15"/>
  <cols>
    <col min="2" max="2" width="163.140625" bestFit="1" customWidth="1"/>
  </cols>
  <sheetData>
    <row r="1" spans="1:13" ht="28.5">
      <c r="B1" s="47" t="s">
        <v>98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13" ht="15.75" customHeight="1">
      <c r="A2" s="16"/>
      <c r="B2" s="16"/>
      <c r="C2" s="16"/>
      <c r="D2" s="16"/>
      <c r="E2" s="16"/>
      <c r="F2" s="16"/>
      <c r="G2" s="16"/>
      <c r="H2" s="16"/>
      <c r="I2" s="16"/>
      <c r="J2" s="16"/>
    </row>
    <row r="3" spans="1:13" ht="18.75">
      <c r="A3" s="19"/>
      <c r="B3" s="48" t="s">
        <v>125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3" ht="18.75">
      <c r="A4" s="19"/>
      <c r="B4" s="42" t="s">
        <v>126</v>
      </c>
      <c r="C4" s="19"/>
      <c r="D4" s="19"/>
      <c r="E4" s="19"/>
      <c r="F4" s="19"/>
      <c r="G4" s="19"/>
      <c r="H4" s="19"/>
      <c r="I4" s="19"/>
      <c r="J4" s="19"/>
    </row>
    <row r="5" spans="1:13" ht="18.75">
      <c r="A5" s="19"/>
      <c r="B5" s="25" t="s">
        <v>119</v>
      </c>
      <c r="C5" s="19"/>
      <c r="D5" s="19"/>
      <c r="E5" s="19"/>
      <c r="F5" s="19"/>
      <c r="G5" s="19"/>
      <c r="H5" s="19"/>
      <c r="I5" s="19"/>
      <c r="J5" s="19"/>
    </row>
    <row r="6" spans="1:13">
      <c r="A6" s="19"/>
      <c r="B6" s="17"/>
      <c r="C6" s="19"/>
      <c r="D6" s="19"/>
      <c r="E6" s="19"/>
      <c r="F6" s="19"/>
      <c r="G6" s="19"/>
      <c r="H6" s="19"/>
      <c r="I6" s="19"/>
      <c r="J6" s="19"/>
    </row>
    <row r="7" spans="1:13" ht="18.75">
      <c r="A7" s="19"/>
      <c r="B7" s="24" t="s">
        <v>116</v>
      </c>
      <c r="C7" s="19"/>
      <c r="D7" s="19"/>
      <c r="E7" s="19"/>
      <c r="F7" s="19"/>
      <c r="G7" s="19"/>
      <c r="H7" s="19"/>
      <c r="I7" s="19"/>
      <c r="J7" s="19"/>
    </row>
    <row r="8" spans="1:13" ht="18.75">
      <c r="A8" s="19"/>
      <c r="B8" s="24" t="s">
        <v>117</v>
      </c>
      <c r="C8" s="19"/>
      <c r="D8" s="19"/>
      <c r="E8" s="19"/>
      <c r="F8" s="19"/>
      <c r="G8" s="19"/>
      <c r="H8" s="19"/>
      <c r="I8" s="19"/>
      <c r="J8" s="19"/>
    </row>
    <row r="9" spans="1:13" ht="18.75">
      <c r="A9" s="19"/>
      <c r="B9" s="24" t="s">
        <v>118</v>
      </c>
      <c r="C9" s="19"/>
      <c r="D9" s="19"/>
      <c r="E9" s="19"/>
      <c r="F9" s="19"/>
      <c r="G9" s="19"/>
      <c r="H9" s="19"/>
      <c r="I9" s="19"/>
      <c r="J9" s="19"/>
    </row>
    <row r="10" spans="1:13">
      <c r="A10" s="19"/>
      <c r="B10" s="18"/>
      <c r="C10" s="19"/>
      <c r="D10" s="19"/>
      <c r="E10" s="19"/>
      <c r="F10" s="19"/>
      <c r="G10" s="19"/>
      <c r="H10" s="19"/>
      <c r="I10" s="19"/>
      <c r="J10" s="19"/>
    </row>
    <row r="11" spans="1:13">
      <c r="A11" s="19"/>
      <c r="B11" s="18"/>
      <c r="C11" s="19"/>
      <c r="D11" s="19"/>
      <c r="E11" s="19"/>
      <c r="F11" s="19"/>
      <c r="G11" s="19"/>
      <c r="H11" s="19"/>
      <c r="I11" s="19"/>
      <c r="J11" s="19"/>
    </row>
    <row r="12" spans="1:13">
      <c r="A12" s="19"/>
      <c r="B12" s="18"/>
      <c r="C12" s="19"/>
      <c r="D12" s="19"/>
      <c r="E12" s="19"/>
      <c r="F12" s="19"/>
      <c r="G12" s="19"/>
      <c r="H12" s="19"/>
      <c r="I12" s="19"/>
      <c r="J12" s="19"/>
    </row>
    <row r="13" spans="1:13">
      <c r="A13" s="19"/>
      <c r="B13" s="18"/>
      <c r="C13" s="19"/>
      <c r="D13" s="19"/>
      <c r="E13" s="19"/>
      <c r="F13" s="19"/>
      <c r="G13" s="19"/>
      <c r="H13" s="19"/>
      <c r="I13" s="19"/>
      <c r="J13" s="19"/>
    </row>
    <row r="14" spans="1:13">
      <c r="A14" s="19"/>
      <c r="B14" s="18"/>
      <c r="C14" s="19"/>
      <c r="D14" s="19"/>
      <c r="E14" s="19"/>
      <c r="F14" s="19"/>
      <c r="G14" s="19"/>
      <c r="H14" s="19"/>
      <c r="I14" s="19"/>
      <c r="J14" s="19"/>
    </row>
    <row r="15" spans="1:13">
      <c r="A15" s="19"/>
      <c r="B15" s="18"/>
      <c r="C15" s="19"/>
      <c r="D15" s="19"/>
      <c r="E15" s="19"/>
      <c r="F15" s="19"/>
      <c r="G15" s="19"/>
      <c r="H15" s="19"/>
      <c r="I15" s="19"/>
      <c r="J15" s="19"/>
    </row>
    <row r="16" spans="1:13">
      <c r="A16" s="19"/>
      <c r="B16" s="18"/>
      <c r="C16" s="19"/>
      <c r="D16" s="19"/>
      <c r="E16" s="19"/>
      <c r="F16" s="19"/>
      <c r="G16" s="19"/>
      <c r="H16" s="19"/>
      <c r="I16" s="19"/>
      <c r="J16" s="19"/>
    </row>
    <row r="17" spans="1:10">
      <c r="A17" s="19"/>
      <c r="B17" s="18"/>
      <c r="C17" s="19"/>
      <c r="D17" s="19"/>
      <c r="E17" s="19"/>
      <c r="F17" s="19"/>
      <c r="G17" s="19"/>
      <c r="H17" s="19"/>
      <c r="I17" s="19"/>
      <c r="J17" s="19"/>
    </row>
    <row r="18" spans="1:10">
      <c r="A18" s="19"/>
      <c r="B18" s="18"/>
      <c r="C18" s="19"/>
      <c r="D18" s="19"/>
      <c r="E18" s="19"/>
      <c r="F18" s="19"/>
      <c r="G18" s="19"/>
      <c r="H18" s="19"/>
      <c r="I18" s="19"/>
      <c r="J18" s="19"/>
    </row>
    <row r="19" spans="1:10">
      <c r="A19" s="19"/>
      <c r="B19" s="18"/>
      <c r="C19" s="19"/>
      <c r="D19" s="19"/>
      <c r="E19" s="19"/>
      <c r="F19" s="19"/>
      <c r="G19" s="19"/>
      <c r="H19" s="19"/>
      <c r="I19" s="19"/>
      <c r="J19" s="19"/>
    </row>
    <row r="20" spans="1:10">
      <c r="A20" s="19"/>
      <c r="B20" s="18"/>
      <c r="C20" s="19"/>
      <c r="D20" s="19"/>
      <c r="E20" s="19"/>
      <c r="F20" s="19"/>
      <c r="G20" s="19"/>
      <c r="H20" s="19"/>
      <c r="I20" s="19"/>
      <c r="J20" s="19"/>
    </row>
    <row r="21" spans="1:10">
      <c r="A21" s="19"/>
      <c r="B21" s="18"/>
      <c r="C21" s="19"/>
      <c r="D21" s="19"/>
      <c r="E21" s="19"/>
      <c r="F21" s="19"/>
      <c r="G21" s="19"/>
      <c r="H21" s="19"/>
      <c r="I21" s="19"/>
      <c r="J21" s="19"/>
    </row>
    <row r="22" spans="1:10">
      <c r="A22" s="19"/>
      <c r="B22" s="18"/>
      <c r="C22" s="19"/>
      <c r="D22" s="19"/>
      <c r="E22" s="19"/>
      <c r="F22" s="19"/>
      <c r="G22" s="19"/>
      <c r="H22" s="19"/>
      <c r="I22" s="19"/>
      <c r="J22" s="19"/>
    </row>
    <row r="23" spans="1:10">
      <c r="A23" s="19"/>
      <c r="B23" s="18"/>
      <c r="C23" s="19"/>
      <c r="D23" s="19"/>
      <c r="E23" s="19"/>
      <c r="F23" s="19"/>
      <c r="G23" s="19"/>
      <c r="H23" s="19"/>
      <c r="I23" s="19"/>
      <c r="J23" s="19"/>
    </row>
    <row r="24" spans="1:10">
      <c r="A24" s="19"/>
      <c r="B24" s="18"/>
      <c r="C24" s="19"/>
      <c r="D24" s="19"/>
      <c r="E24" s="19"/>
      <c r="F24" s="19"/>
      <c r="G24" s="19"/>
      <c r="H24" s="19"/>
      <c r="I24" s="19"/>
      <c r="J24" s="19"/>
    </row>
    <row r="25" spans="1:10">
      <c r="A25" s="19"/>
      <c r="B25" s="18"/>
      <c r="C25" s="19"/>
      <c r="D25" s="19"/>
      <c r="E25" s="19"/>
      <c r="F25" s="19"/>
      <c r="G25" s="19"/>
      <c r="H25" s="19"/>
      <c r="I25" s="19"/>
      <c r="J25" s="19"/>
    </row>
    <row r="26" spans="1:10">
      <c r="A26" s="19"/>
      <c r="B26" s="19"/>
      <c r="C26" s="19"/>
      <c r="D26" s="19"/>
      <c r="E26" s="19"/>
      <c r="F26" s="19"/>
      <c r="G26" s="19"/>
      <c r="H26" s="19"/>
      <c r="I26" s="19"/>
      <c r="J26" s="19"/>
    </row>
  </sheetData>
  <mergeCells count="2">
    <mergeCell ref="B1:M1"/>
    <mergeCell ref="B3:M3"/>
  </mergeCells>
  <hyperlinks>
    <hyperlink ref="B7" location="'Charakterystyka taboru MPK'!A1" display="Charakterystyka taboru Miejskiego Przedsiębiorstwa Komunikacyjnego Sp. z o.o. we Wrocławiu" xr:uid="{04E4FA89-D7D9-4244-998D-22B757B76FF2}"/>
    <hyperlink ref="B8" location="'Charakterystyka taboru DLA'!A1" display="Charakterystyka taboru Dolnośląskich Linii Autobusowych Sp. z o.o." xr:uid="{CCB477E6-16E9-4483-BD41-5E2355DD2C1E}"/>
    <hyperlink ref="B9" location="'Pozostali przewoźnicy'!A1" display="Charakterystyka taboru pozostałych operatorów/przewoźników" xr:uid="{451C3F52-D42C-4C6F-9E63-EB3B7F54E9F2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3"/>
  <sheetViews>
    <sheetView workbookViewId="0">
      <pane ySplit="6" topLeftCell="A7" activePane="bottomLeft" state="frozen"/>
      <selection pane="bottomLeft" sqref="A1:C1"/>
    </sheetView>
  </sheetViews>
  <sheetFormatPr defaultColWidth="9.140625" defaultRowHeight="12.75"/>
  <cols>
    <col min="1" max="1" width="9.140625" style="3"/>
    <col min="2" max="2" width="15.42578125" style="3" customWidth="1"/>
    <col min="3" max="3" width="23.140625" style="2" customWidth="1"/>
    <col min="4" max="4" width="18.28515625" style="3" customWidth="1"/>
    <col min="5" max="5" width="12.42578125" style="3" customWidth="1"/>
    <col min="6" max="6" width="11.7109375" style="3" customWidth="1"/>
    <col min="7" max="7" width="14" style="3" customWidth="1"/>
    <col min="8" max="8" width="15.140625" style="3" customWidth="1"/>
    <col min="9" max="9" width="26.140625" style="3" customWidth="1"/>
    <col min="10" max="10" width="8.42578125" style="3" customWidth="1"/>
    <col min="11" max="12" width="12.7109375" style="3" bestFit="1" customWidth="1"/>
    <col min="13" max="13" width="13.28515625" style="3" bestFit="1" customWidth="1"/>
    <col min="14" max="14" width="14.140625" style="3" bestFit="1" customWidth="1"/>
    <col min="15" max="17" width="15.140625" style="3" bestFit="1" customWidth="1"/>
    <col min="18" max="16384" width="9.140625" style="3"/>
  </cols>
  <sheetData>
    <row r="1" spans="1:17" ht="15">
      <c r="A1" s="52" t="s">
        <v>124</v>
      </c>
      <c r="B1" s="52"/>
      <c r="C1" s="52"/>
    </row>
    <row r="3" spans="1:17">
      <c r="A3" s="3" t="s">
        <v>116</v>
      </c>
    </row>
    <row r="4" spans="1:17" s="1" customFormat="1" ht="39" customHeight="1">
      <c r="A4" s="53" t="s">
        <v>0</v>
      </c>
      <c r="B4" s="53" t="s">
        <v>1</v>
      </c>
      <c r="C4" s="53" t="s">
        <v>2</v>
      </c>
      <c r="D4" s="53" t="s">
        <v>3</v>
      </c>
      <c r="E4" s="56" t="s">
        <v>4</v>
      </c>
      <c r="F4" s="57"/>
      <c r="G4" s="58"/>
      <c r="H4" s="53" t="s">
        <v>5</v>
      </c>
      <c r="I4" s="53" t="s">
        <v>6</v>
      </c>
      <c r="J4" s="49" t="s">
        <v>82</v>
      </c>
      <c r="K4" s="50"/>
      <c r="L4" s="50"/>
      <c r="M4" s="50"/>
      <c r="N4" s="50"/>
      <c r="O4" s="50"/>
      <c r="P4" s="50"/>
      <c r="Q4" s="51"/>
    </row>
    <row r="5" spans="1:17" s="1" customFormat="1">
      <c r="A5" s="54"/>
      <c r="B5" s="54"/>
      <c r="C5" s="54"/>
      <c r="D5" s="54"/>
      <c r="E5" s="59"/>
      <c r="F5" s="60"/>
      <c r="G5" s="61"/>
      <c r="H5" s="54"/>
      <c r="I5" s="54"/>
      <c r="J5" s="21">
        <v>0</v>
      </c>
      <c r="K5" s="21">
        <v>1</v>
      </c>
      <c r="L5" s="21" t="s">
        <v>81</v>
      </c>
      <c r="M5" s="21">
        <v>2</v>
      </c>
      <c r="N5" s="21">
        <v>3</v>
      </c>
      <c r="O5" s="21">
        <v>4</v>
      </c>
      <c r="P5" s="21">
        <v>5</v>
      </c>
      <c r="Q5" s="21">
        <v>6</v>
      </c>
    </row>
    <row r="6" spans="1:17" s="1" customFormat="1" ht="30.75" customHeight="1">
      <c r="A6" s="55"/>
      <c r="B6" s="55"/>
      <c r="C6" s="55"/>
      <c r="D6" s="55"/>
      <c r="E6" s="21" t="s">
        <v>7</v>
      </c>
      <c r="F6" s="21" t="s">
        <v>8</v>
      </c>
      <c r="G6" s="21" t="s">
        <v>9</v>
      </c>
      <c r="H6" s="55"/>
      <c r="I6" s="55"/>
      <c r="J6" s="21">
        <v>0</v>
      </c>
      <c r="K6" s="21" t="s">
        <v>83</v>
      </c>
      <c r="L6" s="21" t="s">
        <v>88</v>
      </c>
      <c r="M6" s="21" t="s">
        <v>84</v>
      </c>
      <c r="N6" s="21" t="s">
        <v>85</v>
      </c>
      <c r="O6" s="21" t="s">
        <v>86</v>
      </c>
      <c r="P6" s="21" t="s">
        <v>87</v>
      </c>
      <c r="Q6" s="21" t="s">
        <v>89</v>
      </c>
    </row>
    <row r="7" spans="1:17" s="2" customFormat="1" ht="25.5">
      <c r="A7" s="4" t="s">
        <v>10</v>
      </c>
      <c r="B7" s="4" t="s">
        <v>11</v>
      </c>
      <c r="C7" s="4" t="s">
        <v>12</v>
      </c>
      <c r="D7" s="22" t="s">
        <v>13</v>
      </c>
      <c r="E7" s="23">
        <v>40</v>
      </c>
      <c r="F7" s="23">
        <v>194</v>
      </c>
      <c r="G7" s="23">
        <v>234</v>
      </c>
      <c r="H7" s="4" t="s">
        <v>14</v>
      </c>
      <c r="I7" s="4" t="s">
        <v>15</v>
      </c>
      <c r="J7" s="5">
        <v>0</v>
      </c>
      <c r="K7" s="5">
        <f>ROUND(0.1*E7,0)</f>
        <v>4</v>
      </c>
      <c r="L7" s="5">
        <f>ROUND(0.25*E7,0)</f>
        <v>10</v>
      </c>
      <c r="M7" s="5">
        <f>ROUND(0.5*E7,0)</f>
        <v>20</v>
      </c>
      <c r="N7" s="5">
        <f>ROUND(0.9*E7+0.1*F7,0)</f>
        <v>55</v>
      </c>
      <c r="O7" s="5">
        <f>ROUND(E7+0.5*F7,0)</f>
        <v>137</v>
      </c>
      <c r="P7" s="5">
        <f>ROUND(E7+0.9*F7,0)</f>
        <v>215</v>
      </c>
      <c r="Q7" s="5">
        <f>ROUND(E7+1.05*F7,0)</f>
        <v>244</v>
      </c>
    </row>
    <row r="8" spans="1:17" s="2" customFormat="1">
      <c r="A8" s="4" t="s">
        <v>10</v>
      </c>
      <c r="B8" s="4" t="s">
        <v>16</v>
      </c>
      <c r="C8" s="4" t="s">
        <v>17</v>
      </c>
      <c r="D8" s="22" t="s">
        <v>18</v>
      </c>
      <c r="E8" s="23">
        <v>40</v>
      </c>
      <c r="F8" s="23">
        <v>150</v>
      </c>
      <c r="G8" s="23">
        <v>190</v>
      </c>
      <c r="H8" s="4" t="s">
        <v>14</v>
      </c>
      <c r="I8" s="4" t="s">
        <v>15</v>
      </c>
      <c r="J8" s="5">
        <v>0</v>
      </c>
      <c r="K8" s="5">
        <f t="shared" ref="K8:K12" si="0">ROUND(0.1*E8,0)</f>
        <v>4</v>
      </c>
      <c r="L8" s="5">
        <f t="shared" ref="L8:L33" si="1">ROUND(0.25*E8,0)</f>
        <v>10</v>
      </c>
      <c r="M8" s="5">
        <f t="shared" ref="M8:M33" si="2">ROUND(0.5*E8,0)</f>
        <v>20</v>
      </c>
      <c r="N8" s="5">
        <f t="shared" ref="N8:N33" si="3">ROUND(0.9*E8+0.1*F8,0)</f>
        <v>51</v>
      </c>
      <c r="O8" s="5">
        <f t="shared" ref="O8:O33" si="4">ROUND(E8+0.5*F8,0)</f>
        <v>115</v>
      </c>
      <c r="P8" s="5">
        <f t="shared" ref="P8:P33" si="5">ROUND(E8+0.9*F8,0)</f>
        <v>175</v>
      </c>
      <c r="Q8" s="5">
        <f t="shared" ref="Q8:Q33" si="6">ROUND(E8+1.05*F8,0)</f>
        <v>198</v>
      </c>
    </row>
    <row r="9" spans="1:17" s="2" customFormat="1">
      <c r="A9" s="4" t="s">
        <v>10</v>
      </c>
      <c r="B9" s="4" t="s">
        <v>19</v>
      </c>
      <c r="C9" s="4" t="s">
        <v>20</v>
      </c>
      <c r="D9" s="22" t="s">
        <v>21</v>
      </c>
      <c r="E9" s="23">
        <v>42</v>
      </c>
      <c r="F9" s="23">
        <v>173</v>
      </c>
      <c r="G9" s="23">
        <v>215</v>
      </c>
      <c r="H9" s="4" t="s">
        <v>14</v>
      </c>
      <c r="I9" s="4" t="s">
        <v>22</v>
      </c>
      <c r="J9" s="5">
        <v>0</v>
      </c>
      <c r="K9" s="5">
        <f t="shared" si="0"/>
        <v>4</v>
      </c>
      <c r="L9" s="5">
        <f t="shared" si="1"/>
        <v>11</v>
      </c>
      <c r="M9" s="5">
        <f t="shared" si="2"/>
        <v>21</v>
      </c>
      <c r="N9" s="5">
        <f t="shared" si="3"/>
        <v>55</v>
      </c>
      <c r="O9" s="5">
        <f t="shared" si="4"/>
        <v>129</v>
      </c>
      <c r="P9" s="5">
        <f t="shared" si="5"/>
        <v>198</v>
      </c>
      <c r="Q9" s="5">
        <f t="shared" si="6"/>
        <v>224</v>
      </c>
    </row>
    <row r="10" spans="1:17" s="2" customFormat="1">
      <c r="A10" s="4" t="s">
        <v>10</v>
      </c>
      <c r="B10" s="4" t="s">
        <v>19</v>
      </c>
      <c r="C10" s="4" t="s">
        <v>23</v>
      </c>
      <c r="D10" s="22" t="s">
        <v>24</v>
      </c>
      <c r="E10" s="23">
        <v>40</v>
      </c>
      <c r="F10" s="23">
        <v>174</v>
      </c>
      <c r="G10" s="23">
        <v>214</v>
      </c>
      <c r="H10" s="4" t="s">
        <v>14</v>
      </c>
      <c r="I10" s="4" t="s">
        <v>22</v>
      </c>
      <c r="J10" s="5">
        <v>0</v>
      </c>
      <c r="K10" s="5">
        <f>ROUND(0.1*E10,0)</f>
        <v>4</v>
      </c>
      <c r="L10" s="5">
        <f>ROUND(0.25*E10,0)</f>
        <v>10</v>
      </c>
      <c r="M10" s="5">
        <f t="shared" si="2"/>
        <v>20</v>
      </c>
      <c r="N10" s="5">
        <f t="shared" si="3"/>
        <v>53</v>
      </c>
      <c r="O10" s="5">
        <f t="shared" si="4"/>
        <v>127</v>
      </c>
      <c r="P10" s="5">
        <f t="shared" si="5"/>
        <v>197</v>
      </c>
      <c r="Q10" s="5">
        <f t="shared" si="6"/>
        <v>223</v>
      </c>
    </row>
    <row r="11" spans="1:17" s="2" customFormat="1">
      <c r="A11" s="4" t="s">
        <v>10</v>
      </c>
      <c r="B11" s="4" t="s">
        <v>19</v>
      </c>
      <c r="C11" s="4" t="s">
        <v>25</v>
      </c>
      <c r="D11" s="22" t="s">
        <v>26</v>
      </c>
      <c r="E11" s="23">
        <v>42</v>
      </c>
      <c r="F11" s="23">
        <v>173</v>
      </c>
      <c r="G11" s="23">
        <v>215</v>
      </c>
      <c r="H11" s="4" t="s">
        <v>14</v>
      </c>
      <c r="I11" s="4" t="s">
        <v>22</v>
      </c>
      <c r="J11" s="5">
        <v>0</v>
      </c>
      <c r="K11" s="5">
        <f t="shared" si="0"/>
        <v>4</v>
      </c>
      <c r="L11" s="5">
        <f t="shared" si="1"/>
        <v>11</v>
      </c>
      <c r="M11" s="5">
        <f t="shared" si="2"/>
        <v>21</v>
      </c>
      <c r="N11" s="5">
        <f t="shared" si="3"/>
        <v>55</v>
      </c>
      <c r="O11" s="5">
        <f t="shared" si="4"/>
        <v>129</v>
      </c>
      <c r="P11" s="5">
        <f t="shared" si="5"/>
        <v>198</v>
      </c>
      <c r="Q11" s="5">
        <f t="shared" si="6"/>
        <v>224</v>
      </c>
    </row>
    <row r="12" spans="1:17" s="2" customFormat="1">
      <c r="A12" s="4" t="s">
        <v>10</v>
      </c>
      <c r="B12" s="4" t="s">
        <v>27</v>
      </c>
      <c r="C12" s="4" t="s">
        <v>28</v>
      </c>
      <c r="D12" s="22" t="s">
        <v>29</v>
      </c>
      <c r="E12" s="23">
        <v>69</v>
      </c>
      <c r="F12" s="23">
        <v>174</v>
      </c>
      <c r="G12" s="23">
        <v>243</v>
      </c>
      <c r="H12" s="4" t="s">
        <v>14</v>
      </c>
      <c r="I12" s="4" t="s">
        <v>22</v>
      </c>
      <c r="J12" s="5">
        <v>0</v>
      </c>
      <c r="K12" s="5">
        <f t="shared" si="0"/>
        <v>7</v>
      </c>
      <c r="L12" s="5">
        <f t="shared" si="1"/>
        <v>17</v>
      </c>
      <c r="M12" s="5">
        <f t="shared" si="2"/>
        <v>35</v>
      </c>
      <c r="N12" s="5">
        <f t="shared" si="3"/>
        <v>80</v>
      </c>
      <c r="O12" s="5">
        <f t="shared" si="4"/>
        <v>156</v>
      </c>
      <c r="P12" s="5">
        <f t="shared" si="5"/>
        <v>226</v>
      </c>
      <c r="Q12" s="5">
        <f t="shared" si="6"/>
        <v>252</v>
      </c>
    </row>
    <row r="13" spans="1:17" s="2" customFormat="1">
      <c r="A13" s="4" t="s">
        <v>10</v>
      </c>
      <c r="B13" s="4" t="s">
        <v>27</v>
      </c>
      <c r="C13" s="4" t="s">
        <v>30</v>
      </c>
      <c r="D13" s="22" t="s">
        <v>31</v>
      </c>
      <c r="E13" s="23">
        <v>51</v>
      </c>
      <c r="F13" s="23">
        <v>201</v>
      </c>
      <c r="G13" s="23">
        <v>252</v>
      </c>
      <c r="H13" s="4" t="s">
        <v>14</v>
      </c>
      <c r="I13" s="4" t="s">
        <v>32</v>
      </c>
      <c r="J13" s="5">
        <v>0</v>
      </c>
      <c r="K13" s="5">
        <f>ROUND(0.1*E13,0)</f>
        <v>5</v>
      </c>
      <c r="L13" s="5">
        <f>ROUND(0.25*E13,0)</f>
        <v>13</v>
      </c>
      <c r="M13" s="5">
        <f t="shared" si="2"/>
        <v>26</v>
      </c>
      <c r="N13" s="5">
        <f t="shared" si="3"/>
        <v>66</v>
      </c>
      <c r="O13" s="5">
        <f t="shared" si="4"/>
        <v>152</v>
      </c>
      <c r="P13" s="5">
        <f t="shared" si="5"/>
        <v>232</v>
      </c>
      <c r="Q13" s="5">
        <f t="shared" si="6"/>
        <v>262</v>
      </c>
    </row>
    <row r="14" spans="1:17" s="2" customFormat="1">
      <c r="A14" s="4" t="s">
        <v>10</v>
      </c>
      <c r="B14" s="4" t="s">
        <v>33</v>
      </c>
      <c r="C14" s="4" t="s">
        <v>34</v>
      </c>
      <c r="D14" s="22" t="s">
        <v>35</v>
      </c>
      <c r="E14" s="23">
        <v>58</v>
      </c>
      <c r="F14" s="23">
        <v>164</v>
      </c>
      <c r="G14" s="23">
        <v>222</v>
      </c>
      <c r="H14" s="4" t="s">
        <v>14</v>
      </c>
      <c r="I14" s="4" t="s">
        <v>22</v>
      </c>
      <c r="J14" s="5">
        <v>0</v>
      </c>
      <c r="K14" s="5">
        <f>ROUND(0.1*E14,0)</f>
        <v>6</v>
      </c>
      <c r="L14" s="5">
        <f t="shared" si="1"/>
        <v>15</v>
      </c>
      <c r="M14" s="5">
        <f t="shared" si="2"/>
        <v>29</v>
      </c>
      <c r="N14" s="5">
        <f t="shared" si="3"/>
        <v>69</v>
      </c>
      <c r="O14" s="5">
        <f t="shared" si="4"/>
        <v>140</v>
      </c>
      <c r="P14" s="5">
        <f t="shared" si="5"/>
        <v>206</v>
      </c>
      <c r="Q14" s="5">
        <f t="shared" si="6"/>
        <v>230</v>
      </c>
    </row>
    <row r="15" spans="1:17" s="2" customFormat="1">
      <c r="A15" s="4" t="s">
        <v>10</v>
      </c>
      <c r="B15" s="4" t="s">
        <v>19</v>
      </c>
      <c r="C15" s="4" t="s">
        <v>36</v>
      </c>
      <c r="D15" s="22" t="s">
        <v>37</v>
      </c>
      <c r="E15" s="23">
        <v>55</v>
      </c>
      <c r="F15" s="23">
        <v>192</v>
      </c>
      <c r="G15" s="23">
        <v>247</v>
      </c>
      <c r="H15" s="4" t="s">
        <v>14</v>
      </c>
      <c r="I15" s="4" t="s">
        <v>22</v>
      </c>
      <c r="J15" s="5">
        <v>0</v>
      </c>
      <c r="K15" s="5">
        <f>ROUND(0.1*E15,0)</f>
        <v>6</v>
      </c>
      <c r="L15" s="5">
        <f t="shared" si="1"/>
        <v>14</v>
      </c>
      <c r="M15" s="5">
        <f t="shared" si="2"/>
        <v>28</v>
      </c>
      <c r="N15" s="5">
        <f t="shared" si="3"/>
        <v>69</v>
      </c>
      <c r="O15" s="5">
        <f t="shared" si="4"/>
        <v>151</v>
      </c>
      <c r="P15" s="5">
        <f t="shared" si="5"/>
        <v>228</v>
      </c>
      <c r="Q15" s="5">
        <f t="shared" si="6"/>
        <v>257</v>
      </c>
    </row>
    <row r="16" spans="1:17" s="2" customFormat="1">
      <c r="A16" s="4" t="s">
        <v>10</v>
      </c>
      <c r="B16" s="4" t="s">
        <v>33</v>
      </c>
      <c r="C16" s="4" t="s">
        <v>38</v>
      </c>
      <c r="D16" s="22" t="s">
        <v>39</v>
      </c>
      <c r="E16" s="23">
        <v>40</v>
      </c>
      <c r="F16" s="23">
        <v>160</v>
      </c>
      <c r="G16" s="23">
        <v>200</v>
      </c>
      <c r="H16" s="4" t="s">
        <v>14</v>
      </c>
      <c r="I16" s="4" t="s">
        <v>22</v>
      </c>
      <c r="J16" s="5">
        <v>0</v>
      </c>
      <c r="K16" s="5">
        <f>ROUND(0.1*E16,0)</f>
        <v>4</v>
      </c>
      <c r="L16" s="5">
        <f>ROUND(0.25*E16,0)</f>
        <v>10</v>
      </c>
      <c r="M16" s="5">
        <f t="shared" si="2"/>
        <v>20</v>
      </c>
      <c r="N16" s="5">
        <f t="shared" si="3"/>
        <v>52</v>
      </c>
      <c r="O16" s="5">
        <f t="shared" si="4"/>
        <v>120</v>
      </c>
      <c r="P16" s="5">
        <f t="shared" si="5"/>
        <v>184</v>
      </c>
      <c r="Q16" s="5">
        <f t="shared" si="6"/>
        <v>208</v>
      </c>
    </row>
    <row r="17" spans="1:17" s="2" customFormat="1">
      <c r="A17" s="4" t="s">
        <v>40</v>
      </c>
      <c r="B17" s="4" t="s">
        <v>41</v>
      </c>
      <c r="C17" s="4" t="s">
        <v>42</v>
      </c>
      <c r="D17" s="22">
        <v>4005</v>
      </c>
      <c r="E17" s="23">
        <v>25</v>
      </c>
      <c r="F17" s="23">
        <v>62</v>
      </c>
      <c r="G17" s="23">
        <v>87</v>
      </c>
      <c r="H17" s="4" t="s">
        <v>14</v>
      </c>
      <c r="I17" s="4" t="s">
        <v>43</v>
      </c>
      <c r="J17" s="5">
        <v>0</v>
      </c>
      <c r="K17" s="5">
        <f t="shared" ref="K17" si="7">ROUND(0.1*E17,0)</f>
        <v>3</v>
      </c>
      <c r="L17" s="5">
        <f t="shared" si="1"/>
        <v>6</v>
      </c>
      <c r="M17" s="5">
        <f t="shared" si="2"/>
        <v>13</v>
      </c>
      <c r="N17" s="5">
        <f t="shared" si="3"/>
        <v>29</v>
      </c>
      <c r="O17" s="5">
        <f t="shared" si="4"/>
        <v>56</v>
      </c>
      <c r="P17" s="5">
        <f t="shared" si="5"/>
        <v>81</v>
      </c>
      <c r="Q17" s="5">
        <f t="shared" si="6"/>
        <v>90</v>
      </c>
    </row>
    <row r="18" spans="1:17" s="2" customFormat="1">
      <c r="A18" s="4" t="s">
        <v>40</v>
      </c>
      <c r="B18" s="4" t="s">
        <v>44</v>
      </c>
      <c r="C18" s="4" t="s">
        <v>45</v>
      </c>
      <c r="D18" s="22" t="s">
        <v>46</v>
      </c>
      <c r="E18" s="23">
        <v>29</v>
      </c>
      <c r="F18" s="23">
        <v>66</v>
      </c>
      <c r="G18" s="23">
        <v>95</v>
      </c>
      <c r="H18" s="4" t="s">
        <v>47</v>
      </c>
      <c r="I18" s="4" t="s">
        <v>43</v>
      </c>
      <c r="J18" s="5">
        <v>0</v>
      </c>
      <c r="K18" s="5">
        <f>ROUND(0.1*E18,0)</f>
        <v>3</v>
      </c>
      <c r="L18" s="5">
        <f t="shared" si="1"/>
        <v>7</v>
      </c>
      <c r="M18" s="5">
        <f t="shared" si="2"/>
        <v>15</v>
      </c>
      <c r="N18" s="5">
        <f t="shared" si="3"/>
        <v>33</v>
      </c>
      <c r="O18" s="5">
        <f t="shared" si="4"/>
        <v>62</v>
      </c>
      <c r="P18" s="5">
        <f t="shared" si="5"/>
        <v>88</v>
      </c>
      <c r="Q18" s="5">
        <f t="shared" si="6"/>
        <v>98</v>
      </c>
    </row>
    <row r="19" spans="1:17" s="2" customFormat="1">
      <c r="A19" s="4" t="s">
        <v>40</v>
      </c>
      <c r="B19" s="4" t="s">
        <v>48</v>
      </c>
      <c r="C19" s="4" t="s">
        <v>49</v>
      </c>
      <c r="D19" s="22" t="s">
        <v>50</v>
      </c>
      <c r="E19" s="23">
        <v>16</v>
      </c>
      <c r="F19" s="23">
        <v>28</v>
      </c>
      <c r="G19" s="23">
        <v>44</v>
      </c>
      <c r="H19" s="4" t="s">
        <v>47</v>
      </c>
      <c r="I19" s="4" t="s">
        <v>51</v>
      </c>
      <c r="J19" s="5">
        <v>0</v>
      </c>
      <c r="K19" s="5">
        <f>ROUND(0.1*E19,0)</f>
        <v>2</v>
      </c>
      <c r="L19" s="5">
        <f t="shared" si="1"/>
        <v>4</v>
      </c>
      <c r="M19" s="5">
        <f t="shared" si="2"/>
        <v>8</v>
      </c>
      <c r="N19" s="5">
        <f t="shared" si="3"/>
        <v>17</v>
      </c>
      <c r="O19" s="5">
        <f t="shared" si="4"/>
        <v>30</v>
      </c>
      <c r="P19" s="5">
        <f t="shared" si="5"/>
        <v>41</v>
      </c>
      <c r="Q19" s="5">
        <f t="shared" si="6"/>
        <v>45</v>
      </c>
    </row>
    <row r="20" spans="1:17" s="2" customFormat="1">
      <c r="A20" s="4" t="s">
        <v>40</v>
      </c>
      <c r="B20" s="4" t="s">
        <v>44</v>
      </c>
      <c r="C20" s="4" t="s">
        <v>52</v>
      </c>
      <c r="D20" s="22" t="s">
        <v>53</v>
      </c>
      <c r="E20" s="23">
        <v>42</v>
      </c>
      <c r="F20" s="23">
        <v>108</v>
      </c>
      <c r="G20" s="23">
        <v>150</v>
      </c>
      <c r="H20" s="4" t="s">
        <v>47</v>
      </c>
      <c r="I20" s="4" t="s">
        <v>54</v>
      </c>
      <c r="J20" s="5">
        <v>0</v>
      </c>
      <c r="K20" s="5">
        <f t="shared" ref="K20:K33" si="8">ROUND(0.1*E20,0)</f>
        <v>4</v>
      </c>
      <c r="L20" s="5">
        <f t="shared" si="1"/>
        <v>11</v>
      </c>
      <c r="M20" s="5">
        <f t="shared" si="2"/>
        <v>21</v>
      </c>
      <c r="N20" s="5">
        <f t="shared" si="3"/>
        <v>49</v>
      </c>
      <c r="O20" s="5">
        <f t="shared" si="4"/>
        <v>96</v>
      </c>
      <c r="P20" s="5">
        <f t="shared" si="5"/>
        <v>139</v>
      </c>
      <c r="Q20" s="5">
        <f t="shared" si="6"/>
        <v>155</v>
      </c>
    </row>
    <row r="21" spans="1:17" s="2" customFormat="1">
      <c r="A21" s="4" t="s">
        <v>40</v>
      </c>
      <c r="B21" s="4" t="s">
        <v>55</v>
      </c>
      <c r="C21" s="4" t="s">
        <v>56</v>
      </c>
      <c r="D21" s="22" t="s">
        <v>57</v>
      </c>
      <c r="E21" s="23">
        <v>26</v>
      </c>
      <c r="F21" s="23">
        <v>81</v>
      </c>
      <c r="G21" s="23">
        <v>107</v>
      </c>
      <c r="H21" s="4" t="s">
        <v>58</v>
      </c>
      <c r="I21" s="4" t="s">
        <v>43</v>
      </c>
      <c r="J21" s="5">
        <v>0</v>
      </c>
      <c r="K21" s="5">
        <f t="shared" si="8"/>
        <v>3</v>
      </c>
      <c r="L21" s="5">
        <f t="shared" si="1"/>
        <v>7</v>
      </c>
      <c r="M21" s="5">
        <f t="shared" si="2"/>
        <v>13</v>
      </c>
      <c r="N21" s="5">
        <f t="shared" si="3"/>
        <v>32</v>
      </c>
      <c r="O21" s="5">
        <f t="shared" si="4"/>
        <v>67</v>
      </c>
      <c r="P21" s="5">
        <f t="shared" si="5"/>
        <v>99</v>
      </c>
      <c r="Q21" s="5">
        <f t="shared" si="6"/>
        <v>111</v>
      </c>
    </row>
    <row r="22" spans="1:17" s="2" customFormat="1">
      <c r="A22" s="4" t="s">
        <v>40</v>
      </c>
      <c r="B22" s="4" t="s">
        <v>41</v>
      </c>
      <c r="C22" s="4" t="s">
        <v>59</v>
      </c>
      <c r="D22" s="22" t="s">
        <v>60</v>
      </c>
      <c r="E22" s="23">
        <v>39</v>
      </c>
      <c r="F22" s="23">
        <v>101</v>
      </c>
      <c r="G22" s="23">
        <v>140</v>
      </c>
      <c r="H22" s="4" t="s">
        <v>58</v>
      </c>
      <c r="I22" s="4" t="s">
        <v>54</v>
      </c>
      <c r="J22" s="5">
        <v>0</v>
      </c>
      <c r="K22" s="5">
        <f t="shared" si="8"/>
        <v>4</v>
      </c>
      <c r="L22" s="5">
        <f t="shared" si="1"/>
        <v>10</v>
      </c>
      <c r="M22" s="5">
        <f t="shared" si="2"/>
        <v>20</v>
      </c>
      <c r="N22" s="5">
        <f t="shared" si="3"/>
        <v>45</v>
      </c>
      <c r="O22" s="5">
        <f t="shared" si="4"/>
        <v>90</v>
      </c>
      <c r="P22" s="5">
        <f t="shared" si="5"/>
        <v>130</v>
      </c>
      <c r="Q22" s="5">
        <f t="shared" si="6"/>
        <v>145</v>
      </c>
    </row>
    <row r="23" spans="1:17" s="2" customFormat="1">
      <c r="A23" s="4" t="s">
        <v>40</v>
      </c>
      <c r="B23" s="4" t="s">
        <v>48</v>
      </c>
      <c r="C23" s="4" t="s">
        <v>61</v>
      </c>
      <c r="D23" s="22" t="s">
        <v>62</v>
      </c>
      <c r="E23" s="23">
        <v>28</v>
      </c>
      <c r="F23" s="23">
        <v>52</v>
      </c>
      <c r="G23" s="23">
        <v>80</v>
      </c>
      <c r="H23" s="4" t="s">
        <v>14</v>
      </c>
      <c r="I23" s="4" t="s">
        <v>43</v>
      </c>
      <c r="J23" s="5">
        <v>0</v>
      </c>
      <c r="K23" s="5">
        <f t="shared" si="8"/>
        <v>3</v>
      </c>
      <c r="L23" s="5">
        <f t="shared" si="1"/>
        <v>7</v>
      </c>
      <c r="M23" s="5">
        <f t="shared" si="2"/>
        <v>14</v>
      </c>
      <c r="N23" s="5">
        <f t="shared" si="3"/>
        <v>30</v>
      </c>
      <c r="O23" s="5">
        <f t="shared" si="4"/>
        <v>54</v>
      </c>
      <c r="P23" s="5">
        <f t="shared" si="5"/>
        <v>75</v>
      </c>
      <c r="Q23" s="5">
        <f t="shared" si="6"/>
        <v>83</v>
      </c>
    </row>
    <row r="24" spans="1:17" s="2" customFormat="1">
      <c r="A24" s="4" t="s">
        <v>40</v>
      </c>
      <c r="B24" s="4" t="s">
        <v>48</v>
      </c>
      <c r="C24" s="4" t="s">
        <v>63</v>
      </c>
      <c r="D24" s="22" t="s">
        <v>64</v>
      </c>
      <c r="E24" s="23">
        <v>38</v>
      </c>
      <c r="F24" s="23">
        <v>107</v>
      </c>
      <c r="G24" s="23">
        <v>145</v>
      </c>
      <c r="H24" s="4" t="s">
        <v>14</v>
      </c>
      <c r="I24" s="4" t="s">
        <v>54</v>
      </c>
      <c r="J24" s="5">
        <v>0</v>
      </c>
      <c r="K24" s="5">
        <f t="shared" si="8"/>
        <v>4</v>
      </c>
      <c r="L24" s="5">
        <f t="shared" si="1"/>
        <v>10</v>
      </c>
      <c r="M24" s="5">
        <f t="shared" si="2"/>
        <v>19</v>
      </c>
      <c r="N24" s="5">
        <f t="shared" si="3"/>
        <v>45</v>
      </c>
      <c r="O24" s="5">
        <f t="shared" si="4"/>
        <v>92</v>
      </c>
      <c r="P24" s="5">
        <f t="shared" si="5"/>
        <v>134</v>
      </c>
      <c r="Q24" s="5">
        <f t="shared" si="6"/>
        <v>150</v>
      </c>
    </row>
    <row r="25" spans="1:17" s="2" customFormat="1">
      <c r="A25" s="4" t="s">
        <v>40</v>
      </c>
      <c r="B25" s="4" t="s">
        <v>41</v>
      </c>
      <c r="C25" s="4" t="s">
        <v>65</v>
      </c>
      <c r="D25" s="22" t="s">
        <v>66</v>
      </c>
      <c r="E25" s="23">
        <v>42</v>
      </c>
      <c r="F25" s="23">
        <v>79</v>
      </c>
      <c r="G25" s="23">
        <v>121</v>
      </c>
      <c r="H25" s="4" t="s">
        <v>14</v>
      </c>
      <c r="I25" s="4" t="s">
        <v>54</v>
      </c>
      <c r="J25" s="5">
        <v>0</v>
      </c>
      <c r="K25" s="5">
        <f t="shared" si="8"/>
        <v>4</v>
      </c>
      <c r="L25" s="5">
        <f t="shared" si="1"/>
        <v>11</v>
      </c>
      <c r="M25" s="5">
        <f t="shared" si="2"/>
        <v>21</v>
      </c>
      <c r="N25" s="5">
        <f t="shared" si="3"/>
        <v>46</v>
      </c>
      <c r="O25" s="5">
        <f t="shared" si="4"/>
        <v>82</v>
      </c>
      <c r="P25" s="5">
        <f t="shared" si="5"/>
        <v>113</v>
      </c>
      <c r="Q25" s="5">
        <f t="shared" si="6"/>
        <v>125</v>
      </c>
    </row>
    <row r="26" spans="1:17" s="2" customFormat="1">
      <c r="A26" s="4" t="s">
        <v>40</v>
      </c>
      <c r="B26" s="4" t="s">
        <v>67</v>
      </c>
      <c r="C26" s="4" t="s">
        <v>68</v>
      </c>
      <c r="D26" s="22" t="s">
        <v>69</v>
      </c>
      <c r="E26" s="23">
        <v>33</v>
      </c>
      <c r="F26" s="23">
        <v>73</v>
      </c>
      <c r="G26" s="23">
        <v>106</v>
      </c>
      <c r="H26" s="4" t="s">
        <v>14</v>
      </c>
      <c r="I26" s="4" t="s">
        <v>43</v>
      </c>
      <c r="J26" s="5">
        <v>0</v>
      </c>
      <c r="K26" s="5">
        <f t="shared" si="8"/>
        <v>3</v>
      </c>
      <c r="L26" s="5">
        <f t="shared" si="1"/>
        <v>8</v>
      </c>
      <c r="M26" s="5">
        <f t="shared" si="2"/>
        <v>17</v>
      </c>
      <c r="N26" s="5">
        <f t="shared" si="3"/>
        <v>37</v>
      </c>
      <c r="O26" s="5">
        <f t="shared" si="4"/>
        <v>70</v>
      </c>
      <c r="P26" s="5">
        <f t="shared" si="5"/>
        <v>99</v>
      </c>
      <c r="Q26" s="5">
        <f t="shared" si="6"/>
        <v>110</v>
      </c>
    </row>
    <row r="27" spans="1:17" s="2" customFormat="1">
      <c r="A27" s="4" t="s">
        <v>40</v>
      </c>
      <c r="B27" s="4" t="s">
        <v>67</v>
      </c>
      <c r="C27" s="4">
        <v>7000</v>
      </c>
      <c r="D27" s="22">
        <v>7037</v>
      </c>
      <c r="E27" s="23">
        <v>31</v>
      </c>
      <c r="F27" s="23">
        <v>66</v>
      </c>
      <c r="G27" s="23">
        <v>97</v>
      </c>
      <c r="H27" s="4" t="s">
        <v>14</v>
      </c>
      <c r="I27" s="4" t="s">
        <v>43</v>
      </c>
      <c r="J27" s="5">
        <v>0</v>
      </c>
      <c r="K27" s="5">
        <f t="shared" si="8"/>
        <v>3</v>
      </c>
      <c r="L27" s="5">
        <f t="shared" si="1"/>
        <v>8</v>
      </c>
      <c r="M27" s="5">
        <f t="shared" si="2"/>
        <v>16</v>
      </c>
      <c r="N27" s="5">
        <f t="shared" si="3"/>
        <v>35</v>
      </c>
      <c r="O27" s="5">
        <f t="shared" si="4"/>
        <v>64</v>
      </c>
      <c r="P27" s="5">
        <f t="shared" si="5"/>
        <v>90</v>
      </c>
      <c r="Q27" s="5">
        <f t="shared" si="6"/>
        <v>100</v>
      </c>
    </row>
    <row r="28" spans="1:17" s="2" customFormat="1">
      <c r="A28" s="4" t="s">
        <v>40</v>
      </c>
      <c r="B28" s="4" t="s">
        <v>41</v>
      </c>
      <c r="C28" s="4" t="s">
        <v>70</v>
      </c>
      <c r="D28" s="22" t="s">
        <v>71</v>
      </c>
      <c r="E28" s="23">
        <v>30</v>
      </c>
      <c r="F28" s="23">
        <v>71</v>
      </c>
      <c r="G28" s="23">
        <v>101</v>
      </c>
      <c r="H28" s="4" t="s">
        <v>14</v>
      </c>
      <c r="I28" s="4" t="s">
        <v>43</v>
      </c>
      <c r="J28" s="5">
        <v>0</v>
      </c>
      <c r="K28" s="5">
        <f t="shared" si="8"/>
        <v>3</v>
      </c>
      <c r="L28" s="5">
        <f t="shared" si="1"/>
        <v>8</v>
      </c>
      <c r="M28" s="5">
        <f t="shared" si="2"/>
        <v>15</v>
      </c>
      <c r="N28" s="5">
        <f t="shared" si="3"/>
        <v>34</v>
      </c>
      <c r="O28" s="5">
        <f t="shared" si="4"/>
        <v>66</v>
      </c>
      <c r="P28" s="5">
        <f t="shared" si="5"/>
        <v>94</v>
      </c>
      <c r="Q28" s="5">
        <f t="shared" si="6"/>
        <v>105</v>
      </c>
    </row>
    <row r="29" spans="1:17" s="2" customFormat="1">
      <c r="A29" s="4" t="s">
        <v>40</v>
      </c>
      <c r="B29" s="4" t="s">
        <v>41</v>
      </c>
      <c r="C29" s="4" t="s">
        <v>72</v>
      </c>
      <c r="D29" s="22" t="s">
        <v>73</v>
      </c>
      <c r="E29" s="23">
        <v>28</v>
      </c>
      <c r="F29" s="23">
        <v>62</v>
      </c>
      <c r="G29" s="23">
        <v>90</v>
      </c>
      <c r="H29" s="4" t="s">
        <v>14</v>
      </c>
      <c r="I29" s="4" t="s">
        <v>43</v>
      </c>
      <c r="J29" s="5">
        <v>0</v>
      </c>
      <c r="K29" s="5">
        <f t="shared" si="8"/>
        <v>3</v>
      </c>
      <c r="L29" s="5">
        <f t="shared" si="1"/>
        <v>7</v>
      </c>
      <c r="M29" s="5">
        <f t="shared" si="2"/>
        <v>14</v>
      </c>
      <c r="N29" s="5">
        <f t="shared" si="3"/>
        <v>31</v>
      </c>
      <c r="O29" s="5">
        <f t="shared" si="4"/>
        <v>59</v>
      </c>
      <c r="P29" s="5">
        <f t="shared" si="5"/>
        <v>84</v>
      </c>
      <c r="Q29" s="5">
        <f t="shared" si="6"/>
        <v>93</v>
      </c>
    </row>
    <row r="30" spans="1:17" s="2" customFormat="1">
      <c r="A30" s="4" t="s">
        <v>40</v>
      </c>
      <c r="B30" s="4" t="s">
        <v>67</v>
      </c>
      <c r="C30" s="4" t="s">
        <v>74</v>
      </c>
      <c r="D30" s="22" t="s">
        <v>75</v>
      </c>
      <c r="E30" s="23">
        <v>43</v>
      </c>
      <c r="F30" s="23">
        <v>133</v>
      </c>
      <c r="G30" s="23">
        <v>176</v>
      </c>
      <c r="H30" s="4" t="s">
        <v>14</v>
      </c>
      <c r="I30" s="4" t="s">
        <v>54</v>
      </c>
      <c r="J30" s="5">
        <v>0</v>
      </c>
      <c r="K30" s="5">
        <f t="shared" si="8"/>
        <v>4</v>
      </c>
      <c r="L30" s="5">
        <f t="shared" si="1"/>
        <v>11</v>
      </c>
      <c r="M30" s="5">
        <f t="shared" si="2"/>
        <v>22</v>
      </c>
      <c r="N30" s="5">
        <f t="shared" si="3"/>
        <v>52</v>
      </c>
      <c r="O30" s="5">
        <f t="shared" si="4"/>
        <v>110</v>
      </c>
      <c r="P30" s="5">
        <f t="shared" si="5"/>
        <v>163</v>
      </c>
      <c r="Q30" s="5">
        <f t="shared" si="6"/>
        <v>183</v>
      </c>
    </row>
    <row r="31" spans="1:17" s="2" customFormat="1">
      <c r="A31" s="4" t="s">
        <v>40</v>
      </c>
      <c r="B31" s="4" t="s">
        <v>41</v>
      </c>
      <c r="C31" s="4" t="s">
        <v>76</v>
      </c>
      <c r="D31" s="22" t="s">
        <v>77</v>
      </c>
      <c r="E31" s="23">
        <v>41</v>
      </c>
      <c r="F31" s="23">
        <v>125</v>
      </c>
      <c r="G31" s="23">
        <v>166</v>
      </c>
      <c r="H31" s="4" t="s">
        <v>14</v>
      </c>
      <c r="I31" s="4" t="s">
        <v>54</v>
      </c>
      <c r="J31" s="5">
        <v>0</v>
      </c>
      <c r="K31" s="5">
        <f t="shared" si="8"/>
        <v>4</v>
      </c>
      <c r="L31" s="5">
        <f t="shared" si="1"/>
        <v>10</v>
      </c>
      <c r="M31" s="5">
        <f t="shared" si="2"/>
        <v>21</v>
      </c>
      <c r="N31" s="5">
        <f t="shared" si="3"/>
        <v>49</v>
      </c>
      <c r="O31" s="5">
        <f t="shared" si="4"/>
        <v>104</v>
      </c>
      <c r="P31" s="5">
        <f t="shared" si="5"/>
        <v>154</v>
      </c>
      <c r="Q31" s="5">
        <f t="shared" si="6"/>
        <v>172</v>
      </c>
    </row>
    <row r="32" spans="1:17" s="2" customFormat="1">
      <c r="A32" s="4" t="s">
        <v>40</v>
      </c>
      <c r="B32" s="4" t="s">
        <v>41</v>
      </c>
      <c r="C32" s="4" t="s">
        <v>78</v>
      </c>
      <c r="D32" s="22">
        <v>8342</v>
      </c>
      <c r="E32" s="23">
        <v>37</v>
      </c>
      <c r="F32" s="23">
        <v>111</v>
      </c>
      <c r="G32" s="23">
        <v>148</v>
      </c>
      <c r="H32" s="4" t="s">
        <v>14</v>
      </c>
      <c r="I32" s="4" t="s">
        <v>54</v>
      </c>
      <c r="J32" s="5">
        <v>0</v>
      </c>
      <c r="K32" s="5">
        <f t="shared" si="8"/>
        <v>4</v>
      </c>
      <c r="L32" s="5">
        <f t="shared" si="1"/>
        <v>9</v>
      </c>
      <c r="M32" s="5">
        <f t="shared" si="2"/>
        <v>19</v>
      </c>
      <c r="N32" s="5">
        <f t="shared" si="3"/>
        <v>44</v>
      </c>
      <c r="O32" s="5">
        <f t="shared" si="4"/>
        <v>93</v>
      </c>
      <c r="P32" s="5">
        <f t="shared" si="5"/>
        <v>137</v>
      </c>
      <c r="Q32" s="5">
        <f t="shared" si="6"/>
        <v>154</v>
      </c>
    </row>
    <row r="33" spans="1:17" s="2" customFormat="1">
      <c r="A33" s="4" t="s">
        <v>40</v>
      </c>
      <c r="B33" s="4" t="s">
        <v>41</v>
      </c>
      <c r="C33" s="4" t="s">
        <v>79</v>
      </c>
      <c r="D33" s="22" t="s">
        <v>80</v>
      </c>
      <c r="E33" s="23">
        <v>39</v>
      </c>
      <c r="F33" s="23">
        <v>102</v>
      </c>
      <c r="G33" s="23">
        <v>141</v>
      </c>
      <c r="H33" s="4" t="s">
        <v>14</v>
      </c>
      <c r="I33" s="4" t="s">
        <v>54</v>
      </c>
      <c r="J33" s="5">
        <v>0</v>
      </c>
      <c r="K33" s="5">
        <f t="shared" si="8"/>
        <v>4</v>
      </c>
      <c r="L33" s="5">
        <f t="shared" si="1"/>
        <v>10</v>
      </c>
      <c r="M33" s="5">
        <f t="shared" si="2"/>
        <v>20</v>
      </c>
      <c r="N33" s="5">
        <f t="shared" si="3"/>
        <v>45</v>
      </c>
      <c r="O33" s="5">
        <f t="shared" si="4"/>
        <v>90</v>
      </c>
      <c r="P33" s="5">
        <f t="shared" si="5"/>
        <v>131</v>
      </c>
      <c r="Q33" s="5">
        <f t="shared" si="6"/>
        <v>146</v>
      </c>
    </row>
  </sheetData>
  <mergeCells count="9">
    <mergeCell ref="J4:Q4"/>
    <mergeCell ref="A1:C1"/>
    <mergeCell ref="A4:A6"/>
    <mergeCell ref="B4:B6"/>
    <mergeCell ref="C4:C6"/>
    <mergeCell ref="D4:D6"/>
    <mergeCell ref="H4:H6"/>
    <mergeCell ref="I4:I6"/>
    <mergeCell ref="E4:G5"/>
  </mergeCells>
  <hyperlinks>
    <hyperlink ref="A1" location="'SPIS TREŚCI'!A1" display="POWRÓT DO SPISU TREŚCI" xr:uid="{E6A9FF30-1200-4DE6-A797-513B3C949AC4}"/>
    <hyperlink ref="A1:C1" location="'SPIS TREŚCI'!A1" display="POWRÓT DO SPISU TREŚCI" xr:uid="{2F997456-8A8D-4921-AE9F-AD2A255FFA88}"/>
  </hyperlinks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E030B-28E5-4A48-86D3-5B6637A6B62F}">
  <dimension ref="A1:Q54"/>
  <sheetViews>
    <sheetView workbookViewId="0">
      <pane ySplit="6" topLeftCell="A7" activePane="bottomLeft" state="frozen"/>
      <selection pane="bottomLeft" sqref="A1:C1"/>
    </sheetView>
  </sheetViews>
  <sheetFormatPr defaultRowHeight="15"/>
  <cols>
    <col min="1" max="1" width="7.28515625" bestFit="1" customWidth="1"/>
    <col min="2" max="2" width="30.28515625" bestFit="1" customWidth="1"/>
    <col min="5" max="5" width="20.7109375" customWidth="1"/>
    <col min="6" max="6" width="15.85546875" customWidth="1"/>
    <col min="7" max="7" width="18.7109375" customWidth="1"/>
  </cols>
  <sheetData>
    <row r="1" spans="1:17">
      <c r="A1" s="52" t="s">
        <v>124</v>
      </c>
      <c r="B1" s="52"/>
      <c r="C1" s="52"/>
    </row>
    <row r="3" spans="1:17">
      <c r="A3" t="s">
        <v>117</v>
      </c>
    </row>
    <row r="4" spans="1:17" ht="25.5" customHeight="1">
      <c r="A4" s="53" t="s">
        <v>0</v>
      </c>
      <c r="B4" s="53" t="s">
        <v>1</v>
      </c>
      <c r="C4" s="53" t="s">
        <v>2</v>
      </c>
      <c r="D4" s="53" t="s">
        <v>3</v>
      </c>
      <c r="E4" s="62" t="s">
        <v>4</v>
      </c>
      <c r="F4" s="63"/>
      <c r="G4" s="64"/>
      <c r="H4" s="53" t="s">
        <v>5</v>
      </c>
      <c r="I4" s="53" t="s">
        <v>6</v>
      </c>
      <c r="J4" s="68" t="s">
        <v>82</v>
      </c>
      <c r="K4" s="68"/>
      <c r="L4" s="68"/>
      <c r="M4" s="68"/>
      <c r="N4" s="68"/>
      <c r="O4" s="68"/>
      <c r="P4" s="68"/>
      <c r="Q4" s="68"/>
    </row>
    <row r="5" spans="1:17">
      <c r="A5" s="69"/>
      <c r="B5" s="69"/>
      <c r="C5" s="69"/>
      <c r="D5" s="69"/>
      <c r="E5" s="65"/>
      <c r="F5" s="66"/>
      <c r="G5" s="67"/>
      <c r="H5" s="69"/>
      <c r="I5" s="69"/>
      <c r="J5" s="28">
        <v>0</v>
      </c>
      <c r="K5" s="28">
        <v>1</v>
      </c>
      <c r="L5" s="28" t="s">
        <v>81</v>
      </c>
      <c r="M5" s="28">
        <v>2</v>
      </c>
      <c r="N5" s="28">
        <v>3</v>
      </c>
      <c r="O5" s="28">
        <v>4</v>
      </c>
      <c r="P5" s="28">
        <v>5</v>
      </c>
      <c r="Q5" s="28">
        <v>6</v>
      </c>
    </row>
    <row r="6" spans="1:17" ht="46.5" customHeight="1">
      <c r="A6" s="70"/>
      <c r="B6" s="70"/>
      <c r="C6" s="70"/>
      <c r="D6" s="70"/>
      <c r="E6" s="27" t="s">
        <v>7</v>
      </c>
      <c r="F6" s="27" t="s">
        <v>8</v>
      </c>
      <c r="G6" s="27" t="s">
        <v>9</v>
      </c>
      <c r="H6" s="70"/>
      <c r="I6" s="70"/>
      <c r="J6" s="26">
        <v>0</v>
      </c>
      <c r="K6" s="26" t="s">
        <v>83</v>
      </c>
      <c r="L6" s="26" t="s">
        <v>88</v>
      </c>
      <c r="M6" s="26" t="s">
        <v>84</v>
      </c>
      <c r="N6" s="26" t="s">
        <v>85</v>
      </c>
      <c r="O6" s="26" t="s">
        <v>86</v>
      </c>
      <c r="P6" s="26" t="s">
        <v>87</v>
      </c>
      <c r="Q6" s="26" t="s">
        <v>89</v>
      </c>
    </row>
    <row r="7" spans="1:17" ht="24">
      <c r="A7" s="29" t="s">
        <v>40</v>
      </c>
      <c r="B7" s="30" t="s">
        <v>90</v>
      </c>
      <c r="C7" s="29"/>
      <c r="D7" s="31">
        <v>9545</v>
      </c>
      <c r="E7" s="31">
        <v>102</v>
      </c>
      <c r="F7" s="31">
        <v>30</v>
      </c>
      <c r="G7" s="31">
        <v>72</v>
      </c>
      <c r="H7" s="29" t="s">
        <v>91</v>
      </c>
      <c r="I7" s="29"/>
      <c r="J7" s="32">
        <v>0</v>
      </c>
      <c r="K7" s="32">
        <f>ROUND(0.1*E7,0)</f>
        <v>10</v>
      </c>
      <c r="L7" s="32">
        <f>ROUND(0.25*E7,0)</f>
        <v>26</v>
      </c>
      <c r="M7" s="32">
        <f>ROUND(0.5*E7,0)</f>
        <v>51</v>
      </c>
      <c r="N7" s="32">
        <f>ROUND(0.9*E7+0.1*F7,0)</f>
        <v>95</v>
      </c>
      <c r="O7" s="32">
        <f>ROUND(E7+0.5*F7,0)</f>
        <v>117</v>
      </c>
      <c r="P7" s="32">
        <f>ROUND(E7+0.9*F7,0)</f>
        <v>129</v>
      </c>
      <c r="Q7" s="32">
        <f>ROUND(E7+1.05*F7,0)</f>
        <v>134</v>
      </c>
    </row>
    <row r="8" spans="1:17" ht="24">
      <c r="A8" s="29" t="s">
        <v>40</v>
      </c>
      <c r="B8" s="33" t="s">
        <v>92</v>
      </c>
      <c r="C8" s="29"/>
      <c r="D8" s="31">
        <v>9548</v>
      </c>
      <c r="E8" s="31">
        <v>108</v>
      </c>
      <c r="F8" s="31">
        <v>29</v>
      </c>
      <c r="G8" s="31">
        <v>79</v>
      </c>
      <c r="H8" s="29" t="s">
        <v>91</v>
      </c>
      <c r="I8" s="29"/>
      <c r="J8" s="32">
        <v>0</v>
      </c>
      <c r="K8" s="32">
        <f t="shared" ref="K8:K12" si="0">ROUND(0.1*E8,0)</f>
        <v>11</v>
      </c>
      <c r="L8" s="32">
        <f t="shared" ref="L8:L54" si="1">ROUND(0.25*E8,0)</f>
        <v>27</v>
      </c>
      <c r="M8" s="32">
        <f t="shared" ref="M8:M54" si="2">ROUND(0.5*E8,0)</f>
        <v>54</v>
      </c>
      <c r="N8" s="32">
        <f t="shared" ref="N8:N54" si="3">ROUND(0.9*E8+0.1*F8,0)</f>
        <v>100</v>
      </c>
      <c r="O8" s="32">
        <f t="shared" ref="O8:O54" si="4">ROUND(E8+0.5*F8,0)</f>
        <v>123</v>
      </c>
      <c r="P8" s="32">
        <f t="shared" ref="P8:P54" si="5">ROUND(E8+0.9*F8,0)</f>
        <v>134</v>
      </c>
      <c r="Q8" s="32">
        <f t="shared" ref="Q8:Q54" si="6">ROUND(E8+1.05*F8,0)</f>
        <v>138</v>
      </c>
    </row>
    <row r="9" spans="1:17" ht="24">
      <c r="A9" s="29" t="s">
        <v>40</v>
      </c>
      <c r="B9" s="33" t="s">
        <v>92</v>
      </c>
      <c r="C9" s="29"/>
      <c r="D9" s="31">
        <v>9549</v>
      </c>
      <c r="E9" s="31">
        <v>108</v>
      </c>
      <c r="F9" s="31">
        <v>29</v>
      </c>
      <c r="G9" s="31">
        <v>79</v>
      </c>
      <c r="H9" s="29" t="s">
        <v>91</v>
      </c>
      <c r="I9" s="29"/>
      <c r="J9" s="32">
        <v>0</v>
      </c>
      <c r="K9" s="32">
        <f t="shared" si="0"/>
        <v>11</v>
      </c>
      <c r="L9" s="32">
        <f t="shared" si="1"/>
        <v>27</v>
      </c>
      <c r="M9" s="32">
        <f t="shared" si="2"/>
        <v>54</v>
      </c>
      <c r="N9" s="32">
        <f t="shared" si="3"/>
        <v>100</v>
      </c>
      <c r="O9" s="32">
        <f t="shared" si="4"/>
        <v>123</v>
      </c>
      <c r="P9" s="32">
        <f t="shared" si="5"/>
        <v>134</v>
      </c>
      <c r="Q9" s="32">
        <f t="shared" si="6"/>
        <v>138</v>
      </c>
    </row>
    <row r="10" spans="1:17" ht="24">
      <c r="A10" s="29" t="s">
        <v>40</v>
      </c>
      <c r="B10" s="33" t="s">
        <v>92</v>
      </c>
      <c r="C10" s="29"/>
      <c r="D10" s="31">
        <v>9550</v>
      </c>
      <c r="E10" s="31">
        <v>108</v>
      </c>
      <c r="F10" s="31">
        <v>29</v>
      </c>
      <c r="G10" s="31">
        <v>79</v>
      </c>
      <c r="H10" s="29" t="s">
        <v>91</v>
      </c>
      <c r="I10" s="29"/>
      <c r="J10" s="32">
        <v>0</v>
      </c>
      <c r="K10" s="32">
        <f>ROUND(0.1*E10,0)</f>
        <v>11</v>
      </c>
      <c r="L10" s="32">
        <f>ROUND(0.25*E10,0)</f>
        <v>27</v>
      </c>
      <c r="M10" s="32">
        <f t="shared" si="2"/>
        <v>54</v>
      </c>
      <c r="N10" s="32">
        <f t="shared" si="3"/>
        <v>100</v>
      </c>
      <c r="O10" s="32">
        <f t="shared" si="4"/>
        <v>123</v>
      </c>
      <c r="P10" s="32">
        <f t="shared" si="5"/>
        <v>134</v>
      </c>
      <c r="Q10" s="32">
        <f t="shared" si="6"/>
        <v>138</v>
      </c>
    </row>
    <row r="11" spans="1:17" ht="24">
      <c r="A11" s="29" t="s">
        <v>40</v>
      </c>
      <c r="B11" s="33" t="s">
        <v>92</v>
      </c>
      <c r="C11" s="29"/>
      <c r="D11" s="31">
        <v>9551</v>
      </c>
      <c r="E11" s="31">
        <v>108</v>
      </c>
      <c r="F11" s="31">
        <v>29</v>
      </c>
      <c r="G11" s="31">
        <v>79</v>
      </c>
      <c r="H11" s="29" t="s">
        <v>91</v>
      </c>
      <c r="I11" s="29"/>
      <c r="J11" s="32">
        <v>0</v>
      </c>
      <c r="K11" s="32">
        <f t="shared" si="0"/>
        <v>11</v>
      </c>
      <c r="L11" s="32">
        <f t="shared" si="1"/>
        <v>27</v>
      </c>
      <c r="M11" s="32">
        <f t="shared" si="2"/>
        <v>54</v>
      </c>
      <c r="N11" s="32">
        <f t="shared" si="3"/>
        <v>100</v>
      </c>
      <c r="O11" s="32">
        <f t="shared" si="4"/>
        <v>123</v>
      </c>
      <c r="P11" s="32">
        <f t="shared" si="5"/>
        <v>134</v>
      </c>
      <c r="Q11" s="32">
        <f t="shared" si="6"/>
        <v>138</v>
      </c>
    </row>
    <row r="12" spans="1:17" ht="24">
      <c r="A12" s="29" t="s">
        <v>40</v>
      </c>
      <c r="B12" s="33" t="s">
        <v>92</v>
      </c>
      <c r="C12" s="29"/>
      <c r="D12" s="31">
        <v>9552</v>
      </c>
      <c r="E12" s="31">
        <v>108</v>
      </c>
      <c r="F12" s="31">
        <v>29</v>
      </c>
      <c r="G12" s="31">
        <v>79</v>
      </c>
      <c r="H12" s="29" t="s">
        <v>91</v>
      </c>
      <c r="I12" s="29"/>
      <c r="J12" s="32">
        <v>0</v>
      </c>
      <c r="K12" s="32">
        <f t="shared" si="0"/>
        <v>11</v>
      </c>
      <c r="L12" s="32">
        <f t="shared" si="1"/>
        <v>27</v>
      </c>
      <c r="M12" s="32">
        <f t="shared" si="2"/>
        <v>54</v>
      </c>
      <c r="N12" s="32">
        <f t="shared" si="3"/>
        <v>100</v>
      </c>
      <c r="O12" s="32">
        <f t="shared" si="4"/>
        <v>123</v>
      </c>
      <c r="P12" s="32">
        <f t="shared" si="5"/>
        <v>134</v>
      </c>
      <c r="Q12" s="32">
        <f t="shared" si="6"/>
        <v>138</v>
      </c>
    </row>
    <row r="13" spans="1:17" ht="24">
      <c r="A13" s="29" t="s">
        <v>40</v>
      </c>
      <c r="B13" s="33" t="s">
        <v>92</v>
      </c>
      <c r="C13" s="29"/>
      <c r="D13" s="31">
        <v>9553</v>
      </c>
      <c r="E13" s="31">
        <v>108</v>
      </c>
      <c r="F13" s="31">
        <v>29</v>
      </c>
      <c r="G13" s="31">
        <v>79</v>
      </c>
      <c r="H13" s="29" t="s">
        <v>91</v>
      </c>
      <c r="I13" s="29"/>
      <c r="J13" s="32">
        <v>0</v>
      </c>
      <c r="K13" s="32">
        <f t="shared" ref="K13:K18" si="7">ROUND(0.1*E13,0)</f>
        <v>11</v>
      </c>
      <c r="L13" s="32">
        <f>ROUND(0.25*E13,0)</f>
        <v>27</v>
      </c>
      <c r="M13" s="32">
        <f t="shared" si="2"/>
        <v>54</v>
      </c>
      <c r="N13" s="32">
        <f t="shared" si="3"/>
        <v>100</v>
      </c>
      <c r="O13" s="32">
        <f t="shared" si="4"/>
        <v>123</v>
      </c>
      <c r="P13" s="32">
        <f t="shared" si="5"/>
        <v>134</v>
      </c>
      <c r="Q13" s="32">
        <f t="shared" si="6"/>
        <v>138</v>
      </c>
    </row>
    <row r="14" spans="1:17" ht="24">
      <c r="A14" s="29" t="s">
        <v>40</v>
      </c>
      <c r="B14" s="33" t="s">
        <v>92</v>
      </c>
      <c r="C14" s="29"/>
      <c r="D14" s="31">
        <v>9554</v>
      </c>
      <c r="E14" s="31">
        <v>108</v>
      </c>
      <c r="F14" s="31">
        <v>29</v>
      </c>
      <c r="G14" s="31">
        <v>79</v>
      </c>
      <c r="H14" s="29" t="s">
        <v>91</v>
      </c>
      <c r="I14" s="29"/>
      <c r="J14" s="32">
        <v>0</v>
      </c>
      <c r="K14" s="32">
        <f t="shared" si="7"/>
        <v>11</v>
      </c>
      <c r="L14" s="32">
        <f t="shared" si="1"/>
        <v>27</v>
      </c>
      <c r="M14" s="32">
        <f t="shared" si="2"/>
        <v>54</v>
      </c>
      <c r="N14" s="32">
        <f t="shared" si="3"/>
        <v>100</v>
      </c>
      <c r="O14" s="32">
        <f t="shared" si="4"/>
        <v>123</v>
      </c>
      <c r="P14" s="32">
        <f t="shared" si="5"/>
        <v>134</v>
      </c>
      <c r="Q14" s="32">
        <f t="shared" si="6"/>
        <v>138</v>
      </c>
    </row>
    <row r="15" spans="1:17" ht="24">
      <c r="A15" s="29" t="s">
        <v>40</v>
      </c>
      <c r="B15" s="33" t="s">
        <v>92</v>
      </c>
      <c r="C15" s="29"/>
      <c r="D15" s="31">
        <v>9555</v>
      </c>
      <c r="E15" s="31">
        <v>108</v>
      </c>
      <c r="F15" s="31">
        <v>29</v>
      </c>
      <c r="G15" s="31">
        <v>79</v>
      </c>
      <c r="H15" s="29" t="s">
        <v>91</v>
      </c>
      <c r="I15" s="29"/>
      <c r="J15" s="32">
        <v>0</v>
      </c>
      <c r="K15" s="32">
        <f t="shared" si="7"/>
        <v>11</v>
      </c>
      <c r="L15" s="32">
        <f t="shared" si="1"/>
        <v>27</v>
      </c>
      <c r="M15" s="32">
        <f t="shared" si="2"/>
        <v>54</v>
      </c>
      <c r="N15" s="32">
        <f t="shared" si="3"/>
        <v>100</v>
      </c>
      <c r="O15" s="32">
        <f t="shared" si="4"/>
        <v>123</v>
      </c>
      <c r="P15" s="32">
        <f t="shared" si="5"/>
        <v>134</v>
      </c>
      <c r="Q15" s="32">
        <f t="shared" si="6"/>
        <v>138</v>
      </c>
    </row>
    <row r="16" spans="1:17" ht="24">
      <c r="A16" s="29" t="s">
        <v>40</v>
      </c>
      <c r="B16" s="33" t="s">
        <v>93</v>
      </c>
      <c r="C16" s="29"/>
      <c r="D16" s="31">
        <v>9615</v>
      </c>
      <c r="E16" s="31">
        <v>99</v>
      </c>
      <c r="F16" s="31">
        <v>32</v>
      </c>
      <c r="G16" s="31">
        <v>67</v>
      </c>
      <c r="H16" s="29" t="s">
        <v>91</v>
      </c>
      <c r="I16" s="29"/>
      <c r="J16" s="32">
        <v>0</v>
      </c>
      <c r="K16" s="32">
        <f t="shared" si="7"/>
        <v>10</v>
      </c>
      <c r="L16" s="32">
        <f>ROUND(0.25*E16,0)</f>
        <v>25</v>
      </c>
      <c r="M16" s="32">
        <f t="shared" si="2"/>
        <v>50</v>
      </c>
      <c r="N16" s="32">
        <f t="shared" si="3"/>
        <v>92</v>
      </c>
      <c r="O16" s="32">
        <f t="shared" si="4"/>
        <v>115</v>
      </c>
      <c r="P16" s="32">
        <f t="shared" si="5"/>
        <v>128</v>
      </c>
      <c r="Q16" s="32">
        <f t="shared" si="6"/>
        <v>133</v>
      </c>
    </row>
    <row r="17" spans="1:17" ht="24">
      <c r="A17" s="29" t="s">
        <v>40</v>
      </c>
      <c r="B17" s="34" t="s">
        <v>95</v>
      </c>
      <c r="C17" s="29"/>
      <c r="D17" s="35">
        <v>1005</v>
      </c>
      <c r="E17" s="35">
        <v>64</v>
      </c>
      <c r="F17" s="35">
        <v>25</v>
      </c>
      <c r="G17" s="35">
        <f>E17-F17</f>
        <v>39</v>
      </c>
      <c r="H17" s="29" t="s">
        <v>91</v>
      </c>
      <c r="I17" s="29"/>
      <c r="J17" s="32">
        <v>0</v>
      </c>
      <c r="K17" s="32">
        <f t="shared" si="7"/>
        <v>6</v>
      </c>
      <c r="L17" s="32">
        <f t="shared" si="1"/>
        <v>16</v>
      </c>
      <c r="M17" s="32">
        <f t="shared" si="2"/>
        <v>32</v>
      </c>
      <c r="N17" s="32">
        <f t="shared" si="3"/>
        <v>60</v>
      </c>
      <c r="O17" s="32">
        <f t="shared" si="4"/>
        <v>77</v>
      </c>
      <c r="P17" s="32">
        <f t="shared" si="5"/>
        <v>87</v>
      </c>
      <c r="Q17" s="32">
        <f t="shared" si="6"/>
        <v>90</v>
      </c>
    </row>
    <row r="18" spans="1:17" ht="24">
      <c r="A18" s="29" t="s">
        <v>40</v>
      </c>
      <c r="B18" s="34" t="s">
        <v>95</v>
      </c>
      <c r="C18" s="29"/>
      <c r="D18" s="35">
        <v>1006</v>
      </c>
      <c r="E18" s="35">
        <v>64</v>
      </c>
      <c r="F18" s="35">
        <v>25</v>
      </c>
      <c r="G18" s="35">
        <f t="shared" ref="G18:G19" si="8">E18-F18</f>
        <v>39</v>
      </c>
      <c r="H18" s="29" t="s">
        <v>91</v>
      </c>
      <c r="I18" s="29"/>
      <c r="J18" s="32">
        <v>0</v>
      </c>
      <c r="K18" s="32">
        <f t="shared" si="7"/>
        <v>6</v>
      </c>
      <c r="L18" s="32">
        <f t="shared" si="1"/>
        <v>16</v>
      </c>
      <c r="M18" s="32">
        <f t="shared" si="2"/>
        <v>32</v>
      </c>
      <c r="N18" s="32">
        <f t="shared" si="3"/>
        <v>60</v>
      </c>
      <c r="O18" s="32">
        <f t="shared" si="4"/>
        <v>77</v>
      </c>
      <c r="P18" s="32">
        <f t="shared" si="5"/>
        <v>87</v>
      </c>
      <c r="Q18" s="32">
        <f t="shared" si="6"/>
        <v>90</v>
      </c>
    </row>
    <row r="19" spans="1:17" ht="24">
      <c r="A19" s="29" t="s">
        <v>40</v>
      </c>
      <c r="B19" s="34" t="s">
        <v>95</v>
      </c>
      <c r="C19" s="29"/>
      <c r="D19" s="35">
        <v>1007</v>
      </c>
      <c r="E19" s="35">
        <v>64</v>
      </c>
      <c r="F19" s="35">
        <v>25</v>
      </c>
      <c r="G19" s="35">
        <f t="shared" si="8"/>
        <v>39</v>
      </c>
      <c r="H19" s="29" t="s">
        <v>91</v>
      </c>
      <c r="I19" s="29"/>
      <c r="J19" s="32">
        <v>0</v>
      </c>
      <c r="K19" s="32">
        <f t="shared" ref="K19:K54" si="9">ROUND(0.1*E19,0)</f>
        <v>6</v>
      </c>
      <c r="L19" s="32">
        <f t="shared" si="1"/>
        <v>16</v>
      </c>
      <c r="M19" s="32">
        <f t="shared" si="2"/>
        <v>32</v>
      </c>
      <c r="N19" s="32">
        <f t="shared" si="3"/>
        <v>60</v>
      </c>
      <c r="O19" s="32">
        <f t="shared" si="4"/>
        <v>77</v>
      </c>
      <c r="P19" s="32">
        <f t="shared" si="5"/>
        <v>87</v>
      </c>
      <c r="Q19" s="32">
        <f t="shared" si="6"/>
        <v>90</v>
      </c>
    </row>
    <row r="20" spans="1:17" ht="24">
      <c r="A20" s="29" t="s">
        <v>40</v>
      </c>
      <c r="B20" s="36" t="s">
        <v>96</v>
      </c>
      <c r="C20" s="29"/>
      <c r="D20" s="35">
        <v>1203</v>
      </c>
      <c r="E20" s="35">
        <v>95</v>
      </c>
      <c r="F20" s="35">
        <v>29</v>
      </c>
      <c r="G20" s="35">
        <f>E20-F20</f>
        <v>66</v>
      </c>
      <c r="H20" s="29" t="s">
        <v>91</v>
      </c>
      <c r="I20" s="29"/>
      <c r="J20" s="32">
        <v>0</v>
      </c>
      <c r="K20" s="32">
        <f t="shared" si="9"/>
        <v>10</v>
      </c>
      <c r="L20" s="32">
        <f t="shared" si="1"/>
        <v>24</v>
      </c>
      <c r="M20" s="32">
        <f t="shared" si="2"/>
        <v>48</v>
      </c>
      <c r="N20" s="32">
        <f t="shared" si="3"/>
        <v>88</v>
      </c>
      <c r="O20" s="32">
        <f t="shared" si="4"/>
        <v>110</v>
      </c>
      <c r="P20" s="32">
        <f t="shared" si="5"/>
        <v>121</v>
      </c>
      <c r="Q20" s="32">
        <f t="shared" si="6"/>
        <v>125</v>
      </c>
    </row>
    <row r="21" spans="1:17" ht="24">
      <c r="A21" s="29" t="s">
        <v>40</v>
      </c>
      <c r="B21" s="36" t="s">
        <v>96</v>
      </c>
      <c r="C21" s="29"/>
      <c r="D21" s="35">
        <v>1204</v>
      </c>
      <c r="E21" s="35">
        <v>95</v>
      </c>
      <c r="F21" s="35">
        <v>29</v>
      </c>
      <c r="G21" s="35">
        <f t="shared" ref="G21:G22" si="10">E21-F21</f>
        <v>66</v>
      </c>
      <c r="H21" s="29" t="s">
        <v>91</v>
      </c>
      <c r="I21" s="29"/>
      <c r="J21" s="32">
        <v>0</v>
      </c>
      <c r="K21" s="32">
        <f t="shared" si="9"/>
        <v>10</v>
      </c>
      <c r="L21" s="32">
        <f t="shared" si="1"/>
        <v>24</v>
      </c>
      <c r="M21" s="32">
        <f t="shared" si="2"/>
        <v>48</v>
      </c>
      <c r="N21" s="32">
        <f t="shared" si="3"/>
        <v>88</v>
      </c>
      <c r="O21" s="32">
        <f t="shared" si="4"/>
        <v>110</v>
      </c>
      <c r="P21" s="32">
        <f t="shared" si="5"/>
        <v>121</v>
      </c>
      <c r="Q21" s="32">
        <f t="shared" si="6"/>
        <v>125</v>
      </c>
    </row>
    <row r="22" spans="1:17" ht="24">
      <c r="A22" s="29" t="s">
        <v>40</v>
      </c>
      <c r="B22" s="36" t="s">
        <v>96</v>
      </c>
      <c r="C22" s="29"/>
      <c r="D22" s="35">
        <v>1206</v>
      </c>
      <c r="E22" s="35">
        <v>95</v>
      </c>
      <c r="F22" s="35">
        <v>29</v>
      </c>
      <c r="G22" s="35">
        <f t="shared" si="10"/>
        <v>66</v>
      </c>
      <c r="H22" s="29" t="s">
        <v>91</v>
      </c>
      <c r="I22" s="29"/>
      <c r="J22" s="32">
        <v>0</v>
      </c>
      <c r="K22" s="32">
        <f t="shared" si="9"/>
        <v>10</v>
      </c>
      <c r="L22" s="32">
        <f t="shared" si="1"/>
        <v>24</v>
      </c>
      <c r="M22" s="32">
        <f t="shared" si="2"/>
        <v>48</v>
      </c>
      <c r="N22" s="32">
        <f t="shared" si="3"/>
        <v>88</v>
      </c>
      <c r="O22" s="32">
        <f t="shared" si="4"/>
        <v>110</v>
      </c>
      <c r="P22" s="32">
        <f t="shared" si="5"/>
        <v>121</v>
      </c>
      <c r="Q22" s="32">
        <f t="shared" si="6"/>
        <v>125</v>
      </c>
    </row>
    <row r="23" spans="1:17" ht="24">
      <c r="A23" s="29" t="s">
        <v>40</v>
      </c>
      <c r="B23" s="34" t="s">
        <v>92</v>
      </c>
      <c r="C23" s="29"/>
      <c r="D23" s="35">
        <v>9557</v>
      </c>
      <c r="E23" s="35">
        <v>108</v>
      </c>
      <c r="F23" s="35">
        <v>29</v>
      </c>
      <c r="G23" s="35">
        <v>79</v>
      </c>
      <c r="H23" s="29" t="s">
        <v>91</v>
      </c>
      <c r="I23" s="29"/>
      <c r="J23" s="32">
        <v>0</v>
      </c>
      <c r="K23" s="32">
        <f t="shared" si="9"/>
        <v>11</v>
      </c>
      <c r="L23" s="32">
        <f t="shared" si="1"/>
        <v>27</v>
      </c>
      <c r="M23" s="32">
        <f t="shared" si="2"/>
        <v>54</v>
      </c>
      <c r="N23" s="32">
        <f t="shared" si="3"/>
        <v>100</v>
      </c>
      <c r="O23" s="32">
        <f t="shared" si="4"/>
        <v>123</v>
      </c>
      <c r="P23" s="32">
        <f t="shared" si="5"/>
        <v>134</v>
      </c>
      <c r="Q23" s="32">
        <f t="shared" si="6"/>
        <v>138</v>
      </c>
    </row>
    <row r="24" spans="1:17" ht="24">
      <c r="A24" s="29" t="s">
        <v>40</v>
      </c>
      <c r="B24" s="34" t="s">
        <v>92</v>
      </c>
      <c r="C24" s="29"/>
      <c r="D24" s="35">
        <v>9558</v>
      </c>
      <c r="E24" s="35">
        <v>108</v>
      </c>
      <c r="F24" s="35">
        <v>29</v>
      </c>
      <c r="G24" s="35">
        <v>79</v>
      </c>
      <c r="H24" s="29" t="s">
        <v>91</v>
      </c>
      <c r="I24" s="29"/>
      <c r="J24" s="32">
        <v>0</v>
      </c>
      <c r="K24" s="32">
        <f t="shared" si="9"/>
        <v>11</v>
      </c>
      <c r="L24" s="32">
        <f t="shared" si="1"/>
        <v>27</v>
      </c>
      <c r="M24" s="32">
        <f t="shared" si="2"/>
        <v>54</v>
      </c>
      <c r="N24" s="32">
        <f t="shared" si="3"/>
        <v>100</v>
      </c>
      <c r="O24" s="32">
        <f t="shared" si="4"/>
        <v>123</v>
      </c>
      <c r="P24" s="32">
        <f t="shared" si="5"/>
        <v>134</v>
      </c>
      <c r="Q24" s="32">
        <f t="shared" si="6"/>
        <v>138</v>
      </c>
    </row>
    <row r="25" spans="1:17" ht="24">
      <c r="A25" s="29" t="s">
        <v>40</v>
      </c>
      <c r="B25" s="34" t="s">
        <v>92</v>
      </c>
      <c r="C25" s="29"/>
      <c r="D25" s="35">
        <v>9559</v>
      </c>
      <c r="E25" s="35">
        <v>108</v>
      </c>
      <c r="F25" s="35">
        <v>29</v>
      </c>
      <c r="G25" s="35">
        <v>79</v>
      </c>
      <c r="H25" s="29" t="s">
        <v>91</v>
      </c>
      <c r="I25" s="29"/>
      <c r="J25" s="32">
        <v>0</v>
      </c>
      <c r="K25" s="32">
        <f t="shared" si="9"/>
        <v>11</v>
      </c>
      <c r="L25" s="32">
        <f t="shared" si="1"/>
        <v>27</v>
      </c>
      <c r="M25" s="32">
        <f t="shared" si="2"/>
        <v>54</v>
      </c>
      <c r="N25" s="32">
        <f t="shared" si="3"/>
        <v>100</v>
      </c>
      <c r="O25" s="32">
        <f t="shared" si="4"/>
        <v>123</v>
      </c>
      <c r="P25" s="32">
        <f t="shared" si="5"/>
        <v>134</v>
      </c>
      <c r="Q25" s="32">
        <f t="shared" si="6"/>
        <v>138</v>
      </c>
    </row>
    <row r="26" spans="1:17" ht="24">
      <c r="A26" s="29" t="s">
        <v>40</v>
      </c>
      <c r="B26" s="34" t="s">
        <v>92</v>
      </c>
      <c r="C26" s="29"/>
      <c r="D26" s="35">
        <v>9560</v>
      </c>
      <c r="E26" s="35">
        <v>108</v>
      </c>
      <c r="F26" s="35">
        <v>29</v>
      </c>
      <c r="G26" s="35">
        <v>79</v>
      </c>
      <c r="H26" s="29" t="s">
        <v>91</v>
      </c>
      <c r="I26" s="29"/>
      <c r="J26" s="32">
        <v>0</v>
      </c>
      <c r="K26" s="32">
        <f t="shared" si="9"/>
        <v>11</v>
      </c>
      <c r="L26" s="32">
        <f t="shared" si="1"/>
        <v>27</v>
      </c>
      <c r="M26" s="32">
        <f t="shared" si="2"/>
        <v>54</v>
      </c>
      <c r="N26" s="32">
        <f t="shared" si="3"/>
        <v>100</v>
      </c>
      <c r="O26" s="32">
        <f t="shared" si="4"/>
        <v>123</v>
      </c>
      <c r="P26" s="32">
        <f t="shared" si="5"/>
        <v>134</v>
      </c>
      <c r="Q26" s="32">
        <f t="shared" si="6"/>
        <v>138</v>
      </c>
    </row>
    <row r="27" spans="1:17" ht="24">
      <c r="A27" s="29" t="s">
        <v>40</v>
      </c>
      <c r="B27" s="34" t="s">
        <v>92</v>
      </c>
      <c r="C27" s="29"/>
      <c r="D27" s="35">
        <v>9561</v>
      </c>
      <c r="E27" s="35">
        <v>108</v>
      </c>
      <c r="F27" s="35">
        <v>29</v>
      </c>
      <c r="G27" s="35">
        <v>79</v>
      </c>
      <c r="H27" s="29" t="s">
        <v>91</v>
      </c>
      <c r="I27" s="29"/>
      <c r="J27" s="32">
        <v>0</v>
      </c>
      <c r="K27" s="32">
        <f t="shared" si="9"/>
        <v>11</v>
      </c>
      <c r="L27" s="32">
        <f t="shared" si="1"/>
        <v>27</v>
      </c>
      <c r="M27" s="32">
        <f t="shared" si="2"/>
        <v>54</v>
      </c>
      <c r="N27" s="32">
        <f t="shared" si="3"/>
        <v>100</v>
      </c>
      <c r="O27" s="32">
        <f t="shared" si="4"/>
        <v>123</v>
      </c>
      <c r="P27" s="32">
        <f t="shared" si="5"/>
        <v>134</v>
      </c>
      <c r="Q27" s="32">
        <f t="shared" si="6"/>
        <v>138</v>
      </c>
    </row>
    <row r="28" spans="1:17" ht="24">
      <c r="A28" s="29" t="s">
        <v>40</v>
      </c>
      <c r="B28" s="34" t="s">
        <v>92</v>
      </c>
      <c r="C28" s="29"/>
      <c r="D28" s="35">
        <v>9562</v>
      </c>
      <c r="E28" s="35">
        <v>108</v>
      </c>
      <c r="F28" s="35">
        <v>29</v>
      </c>
      <c r="G28" s="35">
        <v>79</v>
      </c>
      <c r="H28" s="29" t="s">
        <v>91</v>
      </c>
      <c r="I28" s="29"/>
      <c r="J28" s="32">
        <v>0</v>
      </c>
      <c r="K28" s="32">
        <f t="shared" si="9"/>
        <v>11</v>
      </c>
      <c r="L28" s="32">
        <f t="shared" si="1"/>
        <v>27</v>
      </c>
      <c r="M28" s="32">
        <f t="shared" si="2"/>
        <v>54</v>
      </c>
      <c r="N28" s="32">
        <f t="shared" si="3"/>
        <v>100</v>
      </c>
      <c r="O28" s="32">
        <f t="shared" si="4"/>
        <v>123</v>
      </c>
      <c r="P28" s="32">
        <f t="shared" si="5"/>
        <v>134</v>
      </c>
      <c r="Q28" s="32">
        <f t="shared" si="6"/>
        <v>138</v>
      </c>
    </row>
    <row r="29" spans="1:17" ht="24">
      <c r="A29" s="29" t="s">
        <v>40</v>
      </c>
      <c r="B29" s="34" t="s">
        <v>92</v>
      </c>
      <c r="C29" s="29"/>
      <c r="D29" s="35">
        <v>9563</v>
      </c>
      <c r="E29" s="35">
        <v>108</v>
      </c>
      <c r="F29" s="35">
        <v>29</v>
      </c>
      <c r="G29" s="35">
        <v>79</v>
      </c>
      <c r="H29" s="29" t="s">
        <v>91</v>
      </c>
      <c r="I29" s="29"/>
      <c r="J29" s="32">
        <v>0</v>
      </c>
      <c r="K29" s="32">
        <f t="shared" si="9"/>
        <v>11</v>
      </c>
      <c r="L29" s="32">
        <f t="shared" si="1"/>
        <v>27</v>
      </c>
      <c r="M29" s="32">
        <f t="shared" si="2"/>
        <v>54</v>
      </c>
      <c r="N29" s="32">
        <f t="shared" si="3"/>
        <v>100</v>
      </c>
      <c r="O29" s="32">
        <f t="shared" si="4"/>
        <v>123</v>
      </c>
      <c r="P29" s="32">
        <f t="shared" si="5"/>
        <v>134</v>
      </c>
      <c r="Q29" s="32">
        <f t="shared" si="6"/>
        <v>138</v>
      </c>
    </row>
    <row r="30" spans="1:17" ht="24">
      <c r="A30" s="29" t="s">
        <v>40</v>
      </c>
      <c r="B30" s="34" t="s">
        <v>92</v>
      </c>
      <c r="C30" s="29"/>
      <c r="D30" s="35">
        <v>9564</v>
      </c>
      <c r="E30" s="35">
        <v>108</v>
      </c>
      <c r="F30" s="35">
        <v>29</v>
      </c>
      <c r="G30" s="35">
        <v>79</v>
      </c>
      <c r="H30" s="29" t="s">
        <v>91</v>
      </c>
      <c r="I30" s="29"/>
      <c r="J30" s="32">
        <v>0</v>
      </c>
      <c r="K30" s="32">
        <f t="shared" si="9"/>
        <v>11</v>
      </c>
      <c r="L30" s="32">
        <f t="shared" si="1"/>
        <v>27</v>
      </c>
      <c r="M30" s="32">
        <f t="shared" si="2"/>
        <v>54</v>
      </c>
      <c r="N30" s="32">
        <f t="shared" si="3"/>
        <v>100</v>
      </c>
      <c r="O30" s="32">
        <f t="shared" si="4"/>
        <v>123</v>
      </c>
      <c r="P30" s="32">
        <f t="shared" si="5"/>
        <v>134</v>
      </c>
      <c r="Q30" s="32">
        <f t="shared" si="6"/>
        <v>138</v>
      </c>
    </row>
    <row r="31" spans="1:17" ht="24">
      <c r="A31" s="29" t="s">
        <v>40</v>
      </c>
      <c r="B31" s="34" t="s">
        <v>92</v>
      </c>
      <c r="C31" s="29"/>
      <c r="D31" s="35">
        <v>9565</v>
      </c>
      <c r="E31" s="35">
        <v>108</v>
      </c>
      <c r="F31" s="35">
        <v>29</v>
      </c>
      <c r="G31" s="35">
        <v>79</v>
      </c>
      <c r="H31" s="29" t="s">
        <v>91</v>
      </c>
      <c r="I31" s="29"/>
      <c r="J31" s="32">
        <v>0</v>
      </c>
      <c r="K31" s="32">
        <f t="shared" si="9"/>
        <v>11</v>
      </c>
      <c r="L31" s="32">
        <f t="shared" si="1"/>
        <v>27</v>
      </c>
      <c r="M31" s="32">
        <f t="shared" si="2"/>
        <v>54</v>
      </c>
      <c r="N31" s="32">
        <f t="shared" si="3"/>
        <v>100</v>
      </c>
      <c r="O31" s="32">
        <f t="shared" si="4"/>
        <v>123</v>
      </c>
      <c r="P31" s="32">
        <f t="shared" si="5"/>
        <v>134</v>
      </c>
      <c r="Q31" s="32">
        <f t="shared" si="6"/>
        <v>138</v>
      </c>
    </row>
    <row r="32" spans="1:17" ht="24">
      <c r="A32" s="29" t="s">
        <v>40</v>
      </c>
      <c r="B32" s="34" t="s">
        <v>92</v>
      </c>
      <c r="C32" s="29"/>
      <c r="D32" s="35">
        <v>9566</v>
      </c>
      <c r="E32" s="35">
        <v>108</v>
      </c>
      <c r="F32" s="35">
        <v>29</v>
      </c>
      <c r="G32" s="35">
        <v>79</v>
      </c>
      <c r="H32" s="29" t="s">
        <v>91</v>
      </c>
      <c r="I32" s="29"/>
      <c r="J32" s="32">
        <v>0</v>
      </c>
      <c r="K32" s="32">
        <f t="shared" si="9"/>
        <v>11</v>
      </c>
      <c r="L32" s="32">
        <f t="shared" si="1"/>
        <v>27</v>
      </c>
      <c r="M32" s="32">
        <f t="shared" si="2"/>
        <v>54</v>
      </c>
      <c r="N32" s="32">
        <f t="shared" si="3"/>
        <v>100</v>
      </c>
      <c r="O32" s="32">
        <f t="shared" si="4"/>
        <v>123</v>
      </c>
      <c r="P32" s="32">
        <f t="shared" si="5"/>
        <v>134</v>
      </c>
      <c r="Q32" s="32">
        <f t="shared" si="6"/>
        <v>138</v>
      </c>
    </row>
    <row r="33" spans="1:17" ht="24">
      <c r="A33" s="29" t="s">
        <v>40</v>
      </c>
      <c r="B33" s="34" t="s">
        <v>92</v>
      </c>
      <c r="C33" s="37"/>
      <c r="D33" s="35">
        <v>9567</v>
      </c>
      <c r="E33" s="35">
        <v>108</v>
      </c>
      <c r="F33" s="35">
        <v>29</v>
      </c>
      <c r="G33" s="35">
        <v>79</v>
      </c>
      <c r="H33" s="29" t="s">
        <v>91</v>
      </c>
      <c r="I33" s="38"/>
      <c r="J33" s="32">
        <v>1</v>
      </c>
      <c r="K33" s="32">
        <f t="shared" si="9"/>
        <v>11</v>
      </c>
      <c r="L33" s="32">
        <f t="shared" si="1"/>
        <v>27</v>
      </c>
      <c r="M33" s="32">
        <f t="shared" si="2"/>
        <v>54</v>
      </c>
      <c r="N33" s="32">
        <f t="shared" si="3"/>
        <v>100</v>
      </c>
      <c r="O33" s="32">
        <f t="shared" si="4"/>
        <v>123</v>
      </c>
      <c r="P33" s="32">
        <f t="shared" si="5"/>
        <v>134</v>
      </c>
      <c r="Q33" s="32">
        <f t="shared" si="6"/>
        <v>138</v>
      </c>
    </row>
    <row r="34" spans="1:17" ht="24">
      <c r="A34" s="29" t="s">
        <v>40</v>
      </c>
      <c r="B34" s="34" t="s">
        <v>92</v>
      </c>
      <c r="C34" s="37"/>
      <c r="D34" s="35">
        <v>9568</v>
      </c>
      <c r="E34" s="35">
        <v>108</v>
      </c>
      <c r="F34" s="35">
        <v>29</v>
      </c>
      <c r="G34" s="35">
        <v>79</v>
      </c>
      <c r="H34" s="29" t="s">
        <v>91</v>
      </c>
      <c r="I34" s="38"/>
      <c r="J34" s="32">
        <v>2</v>
      </c>
      <c r="K34" s="32">
        <f t="shared" si="9"/>
        <v>11</v>
      </c>
      <c r="L34" s="32">
        <f t="shared" si="1"/>
        <v>27</v>
      </c>
      <c r="M34" s="32">
        <f t="shared" si="2"/>
        <v>54</v>
      </c>
      <c r="N34" s="32">
        <f t="shared" si="3"/>
        <v>100</v>
      </c>
      <c r="O34" s="32">
        <f t="shared" si="4"/>
        <v>123</v>
      </c>
      <c r="P34" s="32">
        <f t="shared" si="5"/>
        <v>134</v>
      </c>
      <c r="Q34" s="32">
        <f t="shared" si="6"/>
        <v>138</v>
      </c>
    </row>
    <row r="35" spans="1:17" ht="24">
      <c r="A35" s="29" t="s">
        <v>40</v>
      </c>
      <c r="B35" s="34" t="s">
        <v>92</v>
      </c>
      <c r="C35" s="37"/>
      <c r="D35" s="35">
        <v>9547</v>
      </c>
      <c r="E35" s="35">
        <v>102</v>
      </c>
      <c r="F35" s="35">
        <v>30</v>
      </c>
      <c r="G35" s="35">
        <v>72</v>
      </c>
      <c r="H35" s="29" t="s">
        <v>91</v>
      </c>
      <c r="I35" s="38"/>
      <c r="J35" s="32">
        <v>3</v>
      </c>
      <c r="K35" s="32">
        <f t="shared" si="9"/>
        <v>10</v>
      </c>
      <c r="L35" s="32">
        <f t="shared" si="1"/>
        <v>26</v>
      </c>
      <c r="M35" s="32">
        <f t="shared" si="2"/>
        <v>51</v>
      </c>
      <c r="N35" s="32">
        <f t="shared" si="3"/>
        <v>95</v>
      </c>
      <c r="O35" s="32">
        <f t="shared" si="4"/>
        <v>117</v>
      </c>
      <c r="P35" s="32">
        <f t="shared" si="5"/>
        <v>129</v>
      </c>
      <c r="Q35" s="32">
        <f t="shared" si="6"/>
        <v>134</v>
      </c>
    </row>
    <row r="36" spans="1:17" ht="24">
      <c r="A36" s="29" t="s">
        <v>40</v>
      </c>
      <c r="B36" s="36" t="s">
        <v>96</v>
      </c>
      <c r="C36" s="37"/>
      <c r="D36" s="35">
        <v>1205</v>
      </c>
      <c r="E36" s="35">
        <v>95</v>
      </c>
      <c r="F36" s="35">
        <v>29</v>
      </c>
      <c r="G36" s="35">
        <f>E36-F36</f>
        <v>66</v>
      </c>
      <c r="H36" s="29" t="s">
        <v>91</v>
      </c>
      <c r="I36" s="38"/>
      <c r="J36" s="32">
        <v>4</v>
      </c>
      <c r="K36" s="32">
        <f t="shared" si="9"/>
        <v>10</v>
      </c>
      <c r="L36" s="32">
        <f t="shared" si="1"/>
        <v>24</v>
      </c>
      <c r="M36" s="32">
        <f t="shared" si="2"/>
        <v>48</v>
      </c>
      <c r="N36" s="32">
        <f t="shared" si="3"/>
        <v>88</v>
      </c>
      <c r="O36" s="32">
        <f t="shared" si="4"/>
        <v>110</v>
      </c>
      <c r="P36" s="32">
        <f t="shared" si="5"/>
        <v>121</v>
      </c>
      <c r="Q36" s="32">
        <f t="shared" si="6"/>
        <v>125</v>
      </c>
    </row>
    <row r="37" spans="1:17" ht="24">
      <c r="A37" s="29" t="s">
        <v>40</v>
      </c>
      <c r="B37" s="39" t="s">
        <v>93</v>
      </c>
      <c r="C37" s="37"/>
      <c r="D37" s="39">
        <v>2016</v>
      </c>
      <c r="E37" s="39">
        <v>67</v>
      </c>
      <c r="F37" s="39">
        <v>29</v>
      </c>
      <c r="G37" s="39">
        <v>96</v>
      </c>
      <c r="H37" s="29" t="s">
        <v>91</v>
      </c>
      <c r="I37" s="38"/>
      <c r="J37" s="32">
        <v>5</v>
      </c>
      <c r="K37" s="32">
        <f t="shared" si="9"/>
        <v>7</v>
      </c>
      <c r="L37" s="32">
        <f t="shared" si="1"/>
        <v>17</v>
      </c>
      <c r="M37" s="32">
        <f t="shared" si="2"/>
        <v>34</v>
      </c>
      <c r="N37" s="32">
        <f t="shared" si="3"/>
        <v>63</v>
      </c>
      <c r="O37" s="32">
        <f t="shared" si="4"/>
        <v>82</v>
      </c>
      <c r="P37" s="32">
        <f t="shared" si="5"/>
        <v>93</v>
      </c>
      <c r="Q37" s="32">
        <f t="shared" si="6"/>
        <v>97</v>
      </c>
    </row>
    <row r="38" spans="1:17" ht="24">
      <c r="A38" s="29" t="s">
        <v>40</v>
      </c>
      <c r="B38" s="39" t="s">
        <v>93</v>
      </c>
      <c r="C38" s="37"/>
      <c r="D38" s="39">
        <v>2017</v>
      </c>
      <c r="E38" s="39">
        <v>67</v>
      </c>
      <c r="F38" s="39">
        <v>29</v>
      </c>
      <c r="G38" s="39">
        <v>96</v>
      </c>
      <c r="H38" s="29" t="s">
        <v>91</v>
      </c>
      <c r="I38" s="38"/>
      <c r="J38" s="32">
        <v>6</v>
      </c>
      <c r="K38" s="32">
        <f t="shared" si="9"/>
        <v>7</v>
      </c>
      <c r="L38" s="32">
        <f t="shared" si="1"/>
        <v>17</v>
      </c>
      <c r="M38" s="32">
        <f t="shared" si="2"/>
        <v>34</v>
      </c>
      <c r="N38" s="32">
        <f t="shared" si="3"/>
        <v>63</v>
      </c>
      <c r="O38" s="32">
        <f t="shared" si="4"/>
        <v>82</v>
      </c>
      <c r="P38" s="32">
        <f t="shared" si="5"/>
        <v>93</v>
      </c>
      <c r="Q38" s="32">
        <f t="shared" si="6"/>
        <v>97</v>
      </c>
    </row>
    <row r="39" spans="1:17" ht="24">
      <c r="A39" s="29" t="s">
        <v>40</v>
      </c>
      <c r="B39" s="39" t="s">
        <v>93</v>
      </c>
      <c r="C39" s="37"/>
      <c r="D39" s="39">
        <v>2018</v>
      </c>
      <c r="E39" s="39">
        <v>67</v>
      </c>
      <c r="F39" s="39">
        <v>29</v>
      </c>
      <c r="G39" s="39">
        <v>96</v>
      </c>
      <c r="H39" s="29" t="s">
        <v>91</v>
      </c>
      <c r="I39" s="38"/>
      <c r="J39" s="32">
        <v>7</v>
      </c>
      <c r="K39" s="32">
        <f t="shared" si="9"/>
        <v>7</v>
      </c>
      <c r="L39" s="32">
        <f t="shared" si="1"/>
        <v>17</v>
      </c>
      <c r="M39" s="32">
        <f t="shared" si="2"/>
        <v>34</v>
      </c>
      <c r="N39" s="32">
        <f t="shared" si="3"/>
        <v>63</v>
      </c>
      <c r="O39" s="32">
        <f t="shared" si="4"/>
        <v>82</v>
      </c>
      <c r="P39" s="32">
        <f t="shared" si="5"/>
        <v>93</v>
      </c>
      <c r="Q39" s="32">
        <f t="shared" si="6"/>
        <v>97</v>
      </c>
    </row>
    <row r="40" spans="1:17" ht="24">
      <c r="A40" s="29" t="s">
        <v>40</v>
      </c>
      <c r="B40" s="39" t="s">
        <v>93</v>
      </c>
      <c r="C40" s="37"/>
      <c r="D40" s="39">
        <v>2019</v>
      </c>
      <c r="E40" s="39">
        <v>67</v>
      </c>
      <c r="F40" s="39">
        <v>29</v>
      </c>
      <c r="G40" s="39">
        <v>96</v>
      </c>
      <c r="H40" s="29" t="s">
        <v>91</v>
      </c>
      <c r="I40" s="38"/>
      <c r="J40" s="32">
        <v>8</v>
      </c>
      <c r="K40" s="32">
        <f t="shared" si="9"/>
        <v>7</v>
      </c>
      <c r="L40" s="32">
        <f t="shared" si="1"/>
        <v>17</v>
      </c>
      <c r="M40" s="32">
        <f t="shared" si="2"/>
        <v>34</v>
      </c>
      <c r="N40" s="32">
        <f t="shared" si="3"/>
        <v>63</v>
      </c>
      <c r="O40" s="32">
        <f t="shared" si="4"/>
        <v>82</v>
      </c>
      <c r="P40" s="32">
        <f t="shared" si="5"/>
        <v>93</v>
      </c>
      <c r="Q40" s="32">
        <f t="shared" si="6"/>
        <v>97</v>
      </c>
    </row>
    <row r="41" spans="1:17" ht="24">
      <c r="A41" s="29" t="s">
        <v>40</v>
      </c>
      <c r="B41" s="39" t="s">
        <v>94</v>
      </c>
      <c r="C41" s="37"/>
      <c r="D41" s="39">
        <v>2020</v>
      </c>
      <c r="E41" s="39">
        <v>56</v>
      </c>
      <c r="F41" s="39">
        <v>25</v>
      </c>
      <c r="G41" s="39">
        <v>81</v>
      </c>
      <c r="H41" s="29" t="s">
        <v>91</v>
      </c>
      <c r="I41" s="38"/>
      <c r="J41" s="32">
        <v>9</v>
      </c>
      <c r="K41" s="32">
        <f t="shared" si="9"/>
        <v>6</v>
      </c>
      <c r="L41" s="32">
        <f t="shared" si="1"/>
        <v>14</v>
      </c>
      <c r="M41" s="32">
        <f t="shared" si="2"/>
        <v>28</v>
      </c>
      <c r="N41" s="32">
        <f t="shared" si="3"/>
        <v>53</v>
      </c>
      <c r="O41" s="32">
        <f t="shared" si="4"/>
        <v>69</v>
      </c>
      <c r="P41" s="32">
        <f t="shared" si="5"/>
        <v>79</v>
      </c>
      <c r="Q41" s="32">
        <f t="shared" si="6"/>
        <v>82</v>
      </c>
    </row>
    <row r="42" spans="1:17" ht="24">
      <c r="A42" s="29" t="s">
        <v>40</v>
      </c>
      <c r="B42" s="39" t="s">
        <v>94</v>
      </c>
      <c r="C42" s="37"/>
      <c r="D42" s="39">
        <v>2021</v>
      </c>
      <c r="E42" s="39">
        <v>56</v>
      </c>
      <c r="F42" s="39">
        <v>25</v>
      </c>
      <c r="G42" s="39">
        <v>81</v>
      </c>
      <c r="H42" s="29" t="s">
        <v>91</v>
      </c>
      <c r="I42" s="38"/>
      <c r="J42" s="32">
        <v>10</v>
      </c>
      <c r="K42" s="32">
        <f t="shared" si="9"/>
        <v>6</v>
      </c>
      <c r="L42" s="32">
        <f t="shared" si="1"/>
        <v>14</v>
      </c>
      <c r="M42" s="32">
        <f t="shared" si="2"/>
        <v>28</v>
      </c>
      <c r="N42" s="32">
        <f t="shared" si="3"/>
        <v>53</v>
      </c>
      <c r="O42" s="32">
        <f t="shared" si="4"/>
        <v>69</v>
      </c>
      <c r="P42" s="32">
        <f t="shared" si="5"/>
        <v>79</v>
      </c>
      <c r="Q42" s="32">
        <f t="shared" si="6"/>
        <v>82</v>
      </c>
    </row>
    <row r="43" spans="1:17" ht="24">
      <c r="A43" s="29" t="s">
        <v>40</v>
      </c>
      <c r="B43" s="39" t="s">
        <v>94</v>
      </c>
      <c r="C43" s="37"/>
      <c r="D43" s="39">
        <v>2022</v>
      </c>
      <c r="E43" s="39">
        <v>56</v>
      </c>
      <c r="F43" s="39">
        <v>25</v>
      </c>
      <c r="G43" s="39">
        <v>81</v>
      </c>
      <c r="H43" s="29" t="s">
        <v>91</v>
      </c>
      <c r="I43" s="38"/>
      <c r="J43" s="32">
        <v>11</v>
      </c>
      <c r="K43" s="32">
        <f t="shared" si="9"/>
        <v>6</v>
      </c>
      <c r="L43" s="32">
        <f t="shared" si="1"/>
        <v>14</v>
      </c>
      <c r="M43" s="32">
        <f t="shared" si="2"/>
        <v>28</v>
      </c>
      <c r="N43" s="32">
        <f t="shared" si="3"/>
        <v>53</v>
      </c>
      <c r="O43" s="32">
        <f t="shared" si="4"/>
        <v>69</v>
      </c>
      <c r="P43" s="32">
        <f t="shared" si="5"/>
        <v>79</v>
      </c>
      <c r="Q43" s="32">
        <f t="shared" si="6"/>
        <v>82</v>
      </c>
    </row>
    <row r="44" spans="1:17" ht="24">
      <c r="A44" s="29" t="s">
        <v>40</v>
      </c>
      <c r="B44" s="39" t="s">
        <v>94</v>
      </c>
      <c r="C44" s="37"/>
      <c r="D44" s="39">
        <v>2023</v>
      </c>
      <c r="E44" s="39">
        <v>56</v>
      </c>
      <c r="F44" s="39">
        <v>25</v>
      </c>
      <c r="G44" s="39">
        <v>81</v>
      </c>
      <c r="H44" s="29" t="s">
        <v>91</v>
      </c>
      <c r="I44" s="38"/>
      <c r="J44" s="32">
        <v>12</v>
      </c>
      <c r="K44" s="32">
        <f t="shared" si="9"/>
        <v>6</v>
      </c>
      <c r="L44" s="32">
        <f t="shared" si="1"/>
        <v>14</v>
      </c>
      <c r="M44" s="32">
        <f t="shared" si="2"/>
        <v>28</v>
      </c>
      <c r="N44" s="32">
        <f t="shared" si="3"/>
        <v>53</v>
      </c>
      <c r="O44" s="32">
        <f t="shared" si="4"/>
        <v>69</v>
      </c>
      <c r="P44" s="32">
        <f t="shared" si="5"/>
        <v>79</v>
      </c>
      <c r="Q44" s="32">
        <f t="shared" si="6"/>
        <v>82</v>
      </c>
    </row>
    <row r="45" spans="1:17" ht="24">
      <c r="A45" s="29" t="s">
        <v>40</v>
      </c>
      <c r="B45" s="39" t="s">
        <v>94</v>
      </c>
      <c r="C45" s="37"/>
      <c r="D45" s="39">
        <v>2024</v>
      </c>
      <c r="E45" s="39">
        <v>56</v>
      </c>
      <c r="F45" s="39">
        <v>25</v>
      </c>
      <c r="G45" s="39">
        <v>81</v>
      </c>
      <c r="H45" s="29" t="s">
        <v>91</v>
      </c>
      <c r="I45" s="38"/>
      <c r="J45" s="32">
        <v>13</v>
      </c>
      <c r="K45" s="32">
        <f t="shared" si="9"/>
        <v>6</v>
      </c>
      <c r="L45" s="32">
        <f t="shared" si="1"/>
        <v>14</v>
      </c>
      <c r="M45" s="32">
        <f t="shared" si="2"/>
        <v>28</v>
      </c>
      <c r="N45" s="32">
        <f t="shared" si="3"/>
        <v>53</v>
      </c>
      <c r="O45" s="32">
        <f t="shared" si="4"/>
        <v>69</v>
      </c>
      <c r="P45" s="32">
        <f t="shared" si="5"/>
        <v>79</v>
      </c>
      <c r="Q45" s="32">
        <f t="shared" si="6"/>
        <v>82</v>
      </c>
    </row>
    <row r="46" spans="1:17" ht="24">
      <c r="A46" s="29" t="s">
        <v>40</v>
      </c>
      <c r="B46" s="39" t="s">
        <v>94</v>
      </c>
      <c r="C46" s="37"/>
      <c r="D46" s="39">
        <v>2025</v>
      </c>
      <c r="E46" s="39">
        <v>56</v>
      </c>
      <c r="F46" s="39">
        <v>25</v>
      </c>
      <c r="G46" s="39">
        <v>81</v>
      </c>
      <c r="H46" s="29" t="s">
        <v>91</v>
      </c>
      <c r="I46" s="38"/>
      <c r="J46" s="32">
        <v>14</v>
      </c>
      <c r="K46" s="32">
        <f t="shared" si="9"/>
        <v>6</v>
      </c>
      <c r="L46" s="32">
        <f t="shared" si="1"/>
        <v>14</v>
      </c>
      <c r="M46" s="32">
        <f t="shared" si="2"/>
        <v>28</v>
      </c>
      <c r="N46" s="32">
        <f t="shared" si="3"/>
        <v>53</v>
      </c>
      <c r="O46" s="32">
        <f t="shared" si="4"/>
        <v>69</v>
      </c>
      <c r="P46" s="32">
        <f t="shared" si="5"/>
        <v>79</v>
      </c>
      <c r="Q46" s="32">
        <f t="shared" si="6"/>
        <v>82</v>
      </c>
    </row>
    <row r="47" spans="1:17" ht="24">
      <c r="A47" s="29" t="s">
        <v>40</v>
      </c>
      <c r="B47" s="39" t="s">
        <v>94</v>
      </c>
      <c r="C47" s="37"/>
      <c r="D47" s="39">
        <v>2026</v>
      </c>
      <c r="E47" s="39">
        <v>56</v>
      </c>
      <c r="F47" s="39">
        <v>25</v>
      </c>
      <c r="G47" s="39">
        <v>81</v>
      </c>
      <c r="H47" s="29" t="s">
        <v>91</v>
      </c>
      <c r="I47" s="38"/>
      <c r="J47" s="32">
        <v>15</v>
      </c>
      <c r="K47" s="32">
        <f t="shared" si="9"/>
        <v>6</v>
      </c>
      <c r="L47" s="32">
        <f t="shared" si="1"/>
        <v>14</v>
      </c>
      <c r="M47" s="32">
        <f t="shared" si="2"/>
        <v>28</v>
      </c>
      <c r="N47" s="32">
        <f t="shared" si="3"/>
        <v>53</v>
      </c>
      <c r="O47" s="32">
        <f t="shared" si="4"/>
        <v>69</v>
      </c>
      <c r="P47" s="32">
        <f t="shared" si="5"/>
        <v>79</v>
      </c>
      <c r="Q47" s="32">
        <f t="shared" si="6"/>
        <v>82</v>
      </c>
    </row>
    <row r="48" spans="1:17" ht="24">
      <c r="A48" s="29" t="s">
        <v>40</v>
      </c>
      <c r="B48" s="39" t="s">
        <v>94</v>
      </c>
      <c r="C48" s="37"/>
      <c r="D48" s="39">
        <v>2027</v>
      </c>
      <c r="E48" s="39">
        <v>56</v>
      </c>
      <c r="F48" s="39">
        <v>25</v>
      </c>
      <c r="G48" s="39">
        <v>81</v>
      </c>
      <c r="H48" s="29" t="s">
        <v>91</v>
      </c>
      <c r="I48" s="38"/>
      <c r="J48" s="32">
        <v>16</v>
      </c>
      <c r="K48" s="32">
        <f t="shared" si="9"/>
        <v>6</v>
      </c>
      <c r="L48" s="32">
        <f t="shared" si="1"/>
        <v>14</v>
      </c>
      <c r="M48" s="32">
        <f t="shared" si="2"/>
        <v>28</v>
      </c>
      <c r="N48" s="32">
        <f t="shared" si="3"/>
        <v>53</v>
      </c>
      <c r="O48" s="32">
        <f t="shared" si="4"/>
        <v>69</v>
      </c>
      <c r="P48" s="32">
        <f t="shared" si="5"/>
        <v>79</v>
      </c>
      <c r="Q48" s="32">
        <f t="shared" si="6"/>
        <v>82</v>
      </c>
    </row>
    <row r="49" spans="1:17" ht="24">
      <c r="A49" s="29" t="s">
        <v>40</v>
      </c>
      <c r="B49" s="39" t="s">
        <v>94</v>
      </c>
      <c r="C49" s="37"/>
      <c r="D49" s="39">
        <v>2028</v>
      </c>
      <c r="E49" s="39">
        <v>56</v>
      </c>
      <c r="F49" s="39">
        <v>25</v>
      </c>
      <c r="G49" s="39">
        <v>81</v>
      </c>
      <c r="H49" s="29" t="s">
        <v>91</v>
      </c>
      <c r="I49" s="38"/>
      <c r="J49" s="32">
        <v>17</v>
      </c>
      <c r="K49" s="32">
        <f t="shared" si="9"/>
        <v>6</v>
      </c>
      <c r="L49" s="32">
        <f t="shared" si="1"/>
        <v>14</v>
      </c>
      <c r="M49" s="32">
        <f t="shared" si="2"/>
        <v>28</v>
      </c>
      <c r="N49" s="32">
        <f t="shared" si="3"/>
        <v>53</v>
      </c>
      <c r="O49" s="32">
        <f t="shared" si="4"/>
        <v>69</v>
      </c>
      <c r="P49" s="32">
        <f t="shared" si="5"/>
        <v>79</v>
      </c>
      <c r="Q49" s="32">
        <f t="shared" si="6"/>
        <v>82</v>
      </c>
    </row>
    <row r="50" spans="1:17" ht="24">
      <c r="A50" s="29" t="s">
        <v>40</v>
      </c>
      <c r="B50" s="39" t="s">
        <v>94</v>
      </c>
      <c r="C50" s="37"/>
      <c r="D50" s="39">
        <v>2029</v>
      </c>
      <c r="E50" s="39">
        <v>56</v>
      </c>
      <c r="F50" s="39">
        <v>25</v>
      </c>
      <c r="G50" s="39">
        <v>81</v>
      </c>
      <c r="H50" s="29" t="s">
        <v>91</v>
      </c>
      <c r="I50" s="38"/>
      <c r="J50" s="32">
        <v>18</v>
      </c>
      <c r="K50" s="32">
        <f t="shared" si="9"/>
        <v>6</v>
      </c>
      <c r="L50" s="32">
        <f t="shared" si="1"/>
        <v>14</v>
      </c>
      <c r="M50" s="32">
        <f t="shared" si="2"/>
        <v>28</v>
      </c>
      <c r="N50" s="32">
        <f t="shared" si="3"/>
        <v>53</v>
      </c>
      <c r="O50" s="32">
        <f t="shared" si="4"/>
        <v>69</v>
      </c>
      <c r="P50" s="32">
        <f t="shared" si="5"/>
        <v>79</v>
      </c>
      <c r="Q50" s="32">
        <f t="shared" si="6"/>
        <v>82</v>
      </c>
    </row>
    <row r="51" spans="1:17" ht="24">
      <c r="A51" s="29" t="s">
        <v>40</v>
      </c>
      <c r="B51" s="39" t="s">
        <v>94</v>
      </c>
      <c r="C51" s="37"/>
      <c r="D51" s="39">
        <v>2030</v>
      </c>
      <c r="E51" s="39">
        <v>56</v>
      </c>
      <c r="F51" s="39">
        <v>25</v>
      </c>
      <c r="G51" s="39">
        <v>81</v>
      </c>
      <c r="H51" s="29" t="s">
        <v>91</v>
      </c>
      <c r="I51" s="38"/>
      <c r="J51" s="32">
        <v>19</v>
      </c>
      <c r="K51" s="32">
        <f t="shared" si="9"/>
        <v>6</v>
      </c>
      <c r="L51" s="32">
        <f t="shared" si="1"/>
        <v>14</v>
      </c>
      <c r="M51" s="32">
        <f t="shared" si="2"/>
        <v>28</v>
      </c>
      <c r="N51" s="32">
        <f t="shared" si="3"/>
        <v>53</v>
      </c>
      <c r="O51" s="32">
        <f t="shared" si="4"/>
        <v>69</v>
      </c>
      <c r="P51" s="32">
        <f t="shared" si="5"/>
        <v>79</v>
      </c>
      <c r="Q51" s="32">
        <f t="shared" si="6"/>
        <v>82</v>
      </c>
    </row>
    <row r="52" spans="1:17" ht="24">
      <c r="A52" s="29" t="s">
        <v>40</v>
      </c>
      <c r="B52" s="39" t="s">
        <v>94</v>
      </c>
      <c r="C52" s="37"/>
      <c r="D52" s="39">
        <v>2031</v>
      </c>
      <c r="E52" s="39">
        <v>56</v>
      </c>
      <c r="F52" s="39">
        <v>25</v>
      </c>
      <c r="G52" s="39">
        <v>81</v>
      </c>
      <c r="H52" s="29" t="s">
        <v>91</v>
      </c>
      <c r="I52" s="38"/>
      <c r="J52" s="32">
        <v>20</v>
      </c>
      <c r="K52" s="32">
        <f t="shared" si="9"/>
        <v>6</v>
      </c>
      <c r="L52" s="32">
        <f t="shared" si="1"/>
        <v>14</v>
      </c>
      <c r="M52" s="32">
        <f t="shared" si="2"/>
        <v>28</v>
      </c>
      <c r="N52" s="32">
        <f t="shared" si="3"/>
        <v>53</v>
      </c>
      <c r="O52" s="32">
        <f t="shared" si="4"/>
        <v>69</v>
      </c>
      <c r="P52" s="32">
        <f t="shared" si="5"/>
        <v>79</v>
      </c>
      <c r="Q52" s="32">
        <f t="shared" si="6"/>
        <v>82</v>
      </c>
    </row>
    <row r="53" spans="1:17" ht="24">
      <c r="A53" s="29" t="s">
        <v>40</v>
      </c>
      <c r="B53" s="39" t="s">
        <v>94</v>
      </c>
      <c r="C53" s="37"/>
      <c r="D53" s="39">
        <v>2032</v>
      </c>
      <c r="E53" s="39">
        <v>56</v>
      </c>
      <c r="F53" s="39">
        <v>25</v>
      </c>
      <c r="G53" s="39">
        <v>81</v>
      </c>
      <c r="H53" s="29" t="s">
        <v>91</v>
      </c>
      <c r="I53" s="38"/>
      <c r="J53" s="32">
        <v>21</v>
      </c>
      <c r="K53" s="32">
        <f t="shared" si="9"/>
        <v>6</v>
      </c>
      <c r="L53" s="32">
        <f t="shared" si="1"/>
        <v>14</v>
      </c>
      <c r="M53" s="32">
        <f t="shared" si="2"/>
        <v>28</v>
      </c>
      <c r="N53" s="32">
        <f t="shared" si="3"/>
        <v>53</v>
      </c>
      <c r="O53" s="32">
        <f t="shared" si="4"/>
        <v>69</v>
      </c>
      <c r="P53" s="32">
        <f t="shared" si="5"/>
        <v>79</v>
      </c>
      <c r="Q53" s="32">
        <f t="shared" si="6"/>
        <v>82</v>
      </c>
    </row>
    <row r="54" spans="1:17" ht="24">
      <c r="A54" s="29" t="s">
        <v>40</v>
      </c>
      <c r="B54" s="39" t="s">
        <v>97</v>
      </c>
      <c r="C54" s="37"/>
      <c r="D54" s="39">
        <v>1703</v>
      </c>
      <c r="E54" s="39">
        <v>24</v>
      </c>
      <c r="F54" s="39">
        <v>37</v>
      </c>
      <c r="G54" s="39">
        <v>61</v>
      </c>
      <c r="H54" s="29" t="s">
        <v>91</v>
      </c>
      <c r="I54" s="38"/>
      <c r="J54" s="32">
        <v>22</v>
      </c>
      <c r="K54" s="32">
        <f t="shared" si="9"/>
        <v>2</v>
      </c>
      <c r="L54" s="32">
        <f t="shared" si="1"/>
        <v>6</v>
      </c>
      <c r="M54" s="32">
        <f t="shared" si="2"/>
        <v>12</v>
      </c>
      <c r="N54" s="32">
        <f t="shared" si="3"/>
        <v>25</v>
      </c>
      <c r="O54" s="32">
        <f t="shared" si="4"/>
        <v>43</v>
      </c>
      <c r="P54" s="32">
        <f t="shared" si="5"/>
        <v>57</v>
      </c>
      <c r="Q54" s="32">
        <f t="shared" si="6"/>
        <v>63</v>
      </c>
    </row>
  </sheetData>
  <autoFilter ref="A6:Q54" xr:uid="{990E030B-28E5-4A48-86D3-5B6637A6B62F}"/>
  <mergeCells count="9">
    <mergeCell ref="E4:G5"/>
    <mergeCell ref="J4:Q4"/>
    <mergeCell ref="A1:C1"/>
    <mergeCell ref="A4:A6"/>
    <mergeCell ref="B4:B6"/>
    <mergeCell ref="C4:C6"/>
    <mergeCell ref="D4:D6"/>
    <mergeCell ref="H4:H6"/>
    <mergeCell ref="I4:I6"/>
  </mergeCells>
  <hyperlinks>
    <hyperlink ref="A1" location="'SPIS TREŚCI'!A1" display="POWRÓT DO SPISU TREŚCI" xr:uid="{A5187BC1-C804-4455-BA8B-A47AD48F9D3A}"/>
    <hyperlink ref="A1:C1" location="'SPIS TREŚCI'!A1" display="POWRÓT DO SPISU TREŚCI" xr:uid="{3334FB5E-77EC-45E0-A92E-C14C5F870EDA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1FEB4-FB4C-457E-AFC4-977DE9BCC169}">
  <dimension ref="A1:J10"/>
  <sheetViews>
    <sheetView workbookViewId="0">
      <pane ySplit="6" topLeftCell="A7" activePane="bottomLeft" state="frozen"/>
      <selection pane="bottomLeft" sqref="A1:C1"/>
    </sheetView>
  </sheetViews>
  <sheetFormatPr defaultRowHeight="15"/>
  <cols>
    <col min="2" max="2" width="12.140625" customWidth="1"/>
    <col min="3" max="3" width="15" customWidth="1"/>
  </cols>
  <sheetData>
    <row r="1" spans="1:10">
      <c r="A1" s="52" t="s">
        <v>124</v>
      </c>
      <c r="B1" s="52"/>
      <c r="C1" s="52"/>
    </row>
    <row r="3" spans="1:10">
      <c r="A3" t="s">
        <v>118</v>
      </c>
    </row>
    <row r="4" spans="1:10" ht="25.5" customHeight="1">
      <c r="A4" s="53" t="s">
        <v>0</v>
      </c>
      <c r="B4" s="53" t="s">
        <v>6</v>
      </c>
      <c r="C4" s="71" t="s">
        <v>82</v>
      </c>
      <c r="D4" s="72"/>
      <c r="E4" s="72"/>
      <c r="F4" s="72"/>
      <c r="G4" s="72"/>
      <c r="H4" s="72"/>
      <c r="I4" s="72"/>
      <c r="J4" s="73"/>
    </row>
    <row r="5" spans="1:10">
      <c r="A5" s="69"/>
      <c r="B5" s="69"/>
      <c r="C5" s="40">
        <v>0</v>
      </c>
      <c r="D5" s="40">
        <v>1</v>
      </c>
      <c r="E5" s="40" t="s">
        <v>81</v>
      </c>
      <c r="F5" s="40">
        <v>2</v>
      </c>
      <c r="G5" s="40">
        <v>3</v>
      </c>
      <c r="H5" s="40">
        <v>4</v>
      </c>
      <c r="I5" s="40">
        <v>5</v>
      </c>
      <c r="J5" s="40">
        <v>6</v>
      </c>
    </row>
    <row r="6" spans="1:10" ht="68.25" customHeight="1">
      <c r="A6" s="70"/>
      <c r="B6" s="70"/>
      <c r="C6" s="40">
        <v>0</v>
      </c>
      <c r="D6" s="41" t="s">
        <v>83</v>
      </c>
      <c r="E6" s="41" t="s">
        <v>88</v>
      </c>
      <c r="F6" s="41" t="s">
        <v>84</v>
      </c>
      <c r="G6" s="41" t="s">
        <v>85</v>
      </c>
      <c r="H6" s="41" t="s">
        <v>86</v>
      </c>
      <c r="I6" s="41" t="s">
        <v>87</v>
      </c>
      <c r="J6" s="41" t="s">
        <v>89</v>
      </c>
    </row>
    <row r="7" spans="1:10">
      <c r="A7" s="4" t="s">
        <v>40</v>
      </c>
      <c r="B7" s="4" t="s">
        <v>43</v>
      </c>
      <c r="C7" s="5">
        <v>0</v>
      </c>
      <c r="D7" s="5">
        <v>3</v>
      </c>
      <c r="E7" s="5">
        <v>7</v>
      </c>
      <c r="F7" s="5">
        <v>15</v>
      </c>
      <c r="G7" s="5">
        <v>33</v>
      </c>
      <c r="H7" s="5">
        <v>62</v>
      </c>
      <c r="I7" s="5">
        <v>88</v>
      </c>
      <c r="J7" s="5">
        <v>98</v>
      </c>
    </row>
    <row r="8" spans="1:10">
      <c r="A8" s="4" t="s">
        <v>40</v>
      </c>
      <c r="B8" s="4" t="s">
        <v>51</v>
      </c>
      <c r="C8" s="5">
        <v>0</v>
      </c>
      <c r="D8" s="5">
        <v>2</v>
      </c>
      <c r="E8" s="5">
        <v>4</v>
      </c>
      <c r="F8" s="5">
        <v>8</v>
      </c>
      <c r="G8" s="5">
        <v>17</v>
      </c>
      <c r="H8" s="5">
        <v>30</v>
      </c>
      <c r="I8" s="5">
        <v>41</v>
      </c>
      <c r="J8" s="5">
        <v>45</v>
      </c>
    </row>
    <row r="9" spans="1:10">
      <c r="A9" s="4" t="s">
        <v>40</v>
      </c>
      <c r="B9" s="4" t="s">
        <v>54</v>
      </c>
      <c r="C9" s="5">
        <v>0</v>
      </c>
      <c r="D9" s="5">
        <v>4</v>
      </c>
      <c r="E9" s="5">
        <v>10</v>
      </c>
      <c r="F9" s="5">
        <v>20</v>
      </c>
      <c r="G9" s="5">
        <v>47</v>
      </c>
      <c r="H9" s="5">
        <v>95</v>
      </c>
      <c r="I9" s="5">
        <v>138</v>
      </c>
      <c r="J9" s="5">
        <v>154</v>
      </c>
    </row>
    <row r="10" spans="1:10">
      <c r="A10" s="4" t="s">
        <v>40</v>
      </c>
      <c r="B10" s="4" t="s">
        <v>120</v>
      </c>
      <c r="C10" s="5">
        <v>0</v>
      </c>
      <c r="D10" s="5">
        <v>1</v>
      </c>
      <c r="E10" s="5">
        <v>3</v>
      </c>
      <c r="F10" s="5">
        <v>6</v>
      </c>
      <c r="G10" s="5">
        <v>12</v>
      </c>
      <c r="H10" s="5">
        <v>12</v>
      </c>
      <c r="I10" s="6"/>
      <c r="J10" s="6"/>
    </row>
  </sheetData>
  <mergeCells count="4">
    <mergeCell ref="C4:J4"/>
    <mergeCell ref="A1:C1"/>
    <mergeCell ref="A4:A6"/>
    <mergeCell ref="B4:B6"/>
  </mergeCells>
  <hyperlinks>
    <hyperlink ref="A1" location="'SPIS TREŚCI'!A1" display="POWRÓT DO SPISU TREŚCI" xr:uid="{DAE5F42F-5322-4918-A16F-319B893AF9BE}"/>
    <hyperlink ref="A1:C1" location="'SPIS TREŚCI'!A1" display="POWRÓT DO SPISU TREŚCI" xr:uid="{E07AF602-54B6-43AF-BDA0-A0AE4EF16BFE}"/>
  </hyperlink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1</vt:i4>
      </vt:variant>
    </vt:vector>
  </HeadingPairs>
  <TitlesOfParts>
    <vt:vector size="6" baseType="lpstr">
      <vt:lpstr>Strona tytułowa</vt:lpstr>
      <vt:lpstr>Spis treści</vt:lpstr>
      <vt:lpstr>Charakterystyka taboru MPK</vt:lpstr>
      <vt:lpstr>Charakterystyka taboru DLA</vt:lpstr>
      <vt:lpstr>Pozostali przewoźnicy</vt:lpstr>
      <vt:lpstr>'Strona tytułowa'!Obszar_wydruku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ummaga14</dc:creator>
  <cp:lastModifiedBy>Kryszczuk Dominika</cp:lastModifiedBy>
  <dcterms:created xsi:type="dcterms:W3CDTF">2024-06-13T09:56:58Z</dcterms:created>
  <dcterms:modified xsi:type="dcterms:W3CDTF">2024-12-02T10:30:05Z</dcterms:modified>
</cp:coreProperties>
</file>